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maresr\Desktop\CURSO EXCEL\"/>
    </mc:Choice>
  </mc:AlternateContent>
  <bookViews>
    <workbookView xWindow="0" yWindow="0" windowWidth="28800" windowHeight="11535" activeTab="3"/>
  </bookViews>
  <sheets>
    <sheet name="1eraForma" sheetId="1" r:id="rId1"/>
    <sheet name="2aforma" sheetId="2" r:id="rId2"/>
    <sheet name="calif" sheetId="3" r:id="rId3"/>
    <sheet name="CFDI" sheetId="4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4" l="1"/>
  <c r="K3" i="4"/>
  <c r="K5" i="4"/>
  <c r="K6" i="4"/>
  <c r="K7" i="4"/>
  <c r="K8" i="4"/>
  <c r="K9" i="4"/>
  <c r="K10" i="4"/>
  <c r="K11" i="4"/>
  <c r="K2" i="4"/>
  <c r="J3" i="4" l="1"/>
  <c r="J4" i="4"/>
  <c r="J5" i="4"/>
  <c r="J6" i="4"/>
  <c r="J7" i="4"/>
  <c r="J8" i="4"/>
  <c r="J9" i="4"/>
  <c r="J10" i="4"/>
  <c r="J11" i="4"/>
  <c r="J2" i="4"/>
  <c r="I11" i="4"/>
  <c r="I10" i="4"/>
  <c r="H10" i="4"/>
  <c r="I9" i="4"/>
  <c r="I8" i="4"/>
  <c r="I7" i="4"/>
  <c r="I6" i="4"/>
  <c r="I5" i="4"/>
  <c r="I4" i="4"/>
  <c r="I3" i="4"/>
  <c r="I2" i="4"/>
  <c r="H11" i="4"/>
  <c r="H9" i="4"/>
  <c r="H8" i="4"/>
  <c r="H7" i="4"/>
  <c r="H6" i="4"/>
  <c r="H5" i="4"/>
  <c r="H4" i="4"/>
  <c r="H3" i="4"/>
  <c r="H2" i="4"/>
  <c r="G3" i="4"/>
  <c r="G4" i="4"/>
  <c r="G5" i="4"/>
  <c r="G6" i="4"/>
  <c r="G7" i="4"/>
  <c r="G8" i="4"/>
  <c r="G9" i="4"/>
  <c r="G10" i="4"/>
  <c r="G11" i="4"/>
  <c r="F11" i="4"/>
  <c r="F4" i="4"/>
  <c r="F5" i="4"/>
  <c r="F6" i="4"/>
  <c r="F7" i="4"/>
  <c r="F8" i="4"/>
  <c r="F9" i="4"/>
  <c r="F10" i="4"/>
  <c r="F3" i="4"/>
  <c r="F3" i="1"/>
  <c r="F4" i="1"/>
  <c r="F5" i="1"/>
  <c r="F6" i="1"/>
  <c r="F2" i="1"/>
  <c r="E3" i="1"/>
  <c r="E4" i="1"/>
  <c r="E5" i="1"/>
  <c r="E6" i="1"/>
  <c r="E2" i="1"/>
  <c r="D3" i="1"/>
  <c r="D4" i="1"/>
  <c r="D5" i="1"/>
  <c r="D6" i="1"/>
  <c r="C3" i="1"/>
  <c r="C4" i="1"/>
  <c r="C5" i="1"/>
  <c r="C6" i="1"/>
  <c r="C2" i="1"/>
  <c r="D2" i="1" s="1"/>
  <c r="C3" i="2"/>
  <c r="C4" i="2"/>
  <c r="C5" i="2"/>
  <c r="C6" i="2"/>
  <c r="C2" i="2"/>
  <c r="J3" i="3" l="1"/>
  <c r="J4" i="3"/>
  <c r="J2" i="3"/>
  <c r="G2" i="4" l="1"/>
  <c r="F2" i="4"/>
  <c r="F13" i="2" l="1"/>
</calcChain>
</file>

<file path=xl/sharedStrings.xml><?xml version="1.0" encoding="utf-8"?>
<sst xmlns="http://schemas.openxmlformats.org/spreadsheetml/2006/main" count="94" uniqueCount="78">
  <si>
    <t>Salario Mensual</t>
  </si>
  <si>
    <t>Salario Diario</t>
  </si>
  <si>
    <t>Aguinaldo</t>
  </si>
  <si>
    <t>Aguinaldo Diario</t>
  </si>
  <si>
    <t>Vacaciones</t>
  </si>
  <si>
    <t>Prima Vacacional</t>
  </si>
  <si>
    <t>SDI</t>
  </si>
  <si>
    <t>Jorge</t>
  </si>
  <si>
    <t>Alberto</t>
  </si>
  <si>
    <t>Alejandro</t>
  </si>
  <si>
    <t>Susana</t>
  </si>
  <si>
    <t>Aleida</t>
  </si>
  <si>
    <t>SDI = Salario Mensual/30+ Salariodiario*Aguinaldo/365+salariodiario*vacaciones/365</t>
  </si>
  <si>
    <t>SDI = Salario Mensual/30+ Salariodiario*Aguinaldo/365+Salariodiario*vacaciones/365</t>
  </si>
  <si>
    <t>Nombre</t>
  </si>
  <si>
    <t>Roberto</t>
  </si>
  <si>
    <t>Beatriz</t>
  </si>
  <si>
    <t>Eje1</t>
  </si>
  <si>
    <t>Eje2</t>
  </si>
  <si>
    <t>Eje3</t>
  </si>
  <si>
    <t>Pract1</t>
  </si>
  <si>
    <t>Pract2</t>
  </si>
  <si>
    <t>Pract3</t>
  </si>
  <si>
    <t>Exa1</t>
  </si>
  <si>
    <t>Exa2</t>
  </si>
  <si>
    <t>Cal. Final</t>
  </si>
  <si>
    <t>Ejercicios</t>
  </si>
  <si>
    <t xml:space="preserve">Practicas </t>
  </si>
  <si>
    <t>Examenes</t>
  </si>
  <si>
    <t>No.</t>
  </si>
  <si>
    <t>Apellido Paterno</t>
  </si>
  <si>
    <t>Apellido Materno</t>
  </si>
  <si>
    <t>Sueldo</t>
  </si>
  <si>
    <t>José</t>
  </si>
  <si>
    <t>Venegas</t>
  </si>
  <si>
    <t>Rosas</t>
  </si>
  <si>
    <t>Carlos</t>
  </si>
  <si>
    <t>Coutiño</t>
  </si>
  <si>
    <t>Vargas</t>
  </si>
  <si>
    <t>Luisa</t>
  </si>
  <si>
    <t>Perea</t>
  </si>
  <si>
    <t>Sandoval</t>
  </si>
  <si>
    <t>Alexa</t>
  </si>
  <si>
    <t>Cárdenas</t>
  </si>
  <si>
    <t>Martínez</t>
  </si>
  <si>
    <t>García</t>
  </si>
  <si>
    <t>López</t>
  </si>
  <si>
    <t>Mariela</t>
  </si>
  <si>
    <t>Castro</t>
  </si>
  <si>
    <t>Rubio</t>
  </si>
  <si>
    <t>Guadalupe</t>
  </si>
  <si>
    <t xml:space="preserve">López </t>
  </si>
  <si>
    <t>Piña</t>
  </si>
  <si>
    <t xml:space="preserve">Alonso </t>
  </si>
  <si>
    <t>Cortés</t>
  </si>
  <si>
    <t>Rubén</t>
  </si>
  <si>
    <t>Salinas</t>
  </si>
  <si>
    <t>Curiel</t>
  </si>
  <si>
    <t>Juana</t>
  </si>
  <si>
    <t>Villafán</t>
  </si>
  <si>
    <t>Armendariz</t>
  </si>
  <si>
    <t>IVA</t>
  </si>
  <si>
    <t>SUBTOTAL</t>
  </si>
  <si>
    <t>PORC_IVA</t>
  </si>
  <si>
    <t>PORC_ISR</t>
  </si>
  <si>
    <t>MONTO A PAGAR</t>
  </si>
  <si>
    <t>() Izq a der</t>
  </si>
  <si>
    <t>* / izq a der</t>
  </si>
  <si>
    <t xml:space="preserve"> =+ - izq a der</t>
  </si>
  <si>
    <t>&gt;&lt;= izq a der</t>
  </si>
  <si>
    <t>PORC ISR</t>
  </si>
  <si>
    <t>PORC IVA</t>
  </si>
  <si>
    <t>MONTO 2</t>
  </si>
  <si>
    <t>SUELDOX16%</t>
  </si>
  <si>
    <t>SUELDO+IVA</t>
  </si>
  <si>
    <t>SUELDOXPORC IVA</t>
  </si>
  <si>
    <t>SUELDOXPORC ISR</t>
  </si>
  <si>
    <t>SUBTOTAL-PORC IVA- PORC ISR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</si>
</sst>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#,##0.00_ ;\-#,##0.00\ "/>
  </numFmts>
  <fonts count="5" x14ac:knownFonts="1">
    <font>
      <sz val="10"/>
      <name val="Arial"/>
    </font>
    <font>
      <sz val="10"/>
      <name val="Arial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44" fontId="0" fillId="2" borderId="0" xfId="1" applyFont="1" applyFill="1"/>
    <xf numFmtId="44" fontId="0" fillId="2" borderId="0" xfId="0" applyNumberFormat="1" applyFill="1"/>
    <xf numFmtId="164" fontId="0" fillId="2" borderId="0" xfId="1" applyNumberFormat="1" applyFont="1" applyFill="1"/>
    <xf numFmtId="44" fontId="0" fillId="0" borderId="0" xfId="0" applyNumberFormat="1"/>
    <xf numFmtId="44" fontId="0" fillId="0" borderId="0" xfId="1" applyFont="1"/>
    <xf numFmtId="0" fontId="2" fillId="3" borderId="0" xfId="0" applyFont="1" applyFill="1"/>
    <xf numFmtId="0" fontId="2" fillId="0" borderId="0" xfId="0" applyFont="1" applyFill="1"/>
    <xf numFmtId="0" fontId="0" fillId="0" borderId="1" xfId="0" applyBorder="1"/>
    <xf numFmtId="9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3" fillId="4" borderId="0" xfId="0" applyFont="1" applyFill="1" applyBorder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0" fillId="0" borderId="0" xfId="0" applyFill="1" applyBorder="1"/>
    <xf numFmtId="0" fontId="0" fillId="4" borderId="0" xfId="0" applyFill="1" applyBorder="1" applyAlignment="1">
      <alignment horizontal="center"/>
    </xf>
    <xf numFmtId="0" fontId="2" fillId="3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="170" zoomScaleNormal="170" workbookViewId="0">
      <selection activeCell="G4" sqref="G4"/>
    </sheetView>
  </sheetViews>
  <sheetFormatPr baseColWidth="10" defaultRowHeight="12.75" x14ac:dyDescent="0.2"/>
  <cols>
    <col min="2" max="2" width="14.28515625" bestFit="1" customWidth="1"/>
    <col min="3" max="3" width="12.28515625" bestFit="1" customWidth="1"/>
    <col min="4" max="4" width="14.42578125" bestFit="1" customWidth="1"/>
    <col min="5" max="5" width="28" customWidth="1"/>
    <col min="6" max="6" width="12.140625" bestFit="1" customWidth="1"/>
    <col min="7" max="7" width="10.28515625" customWidth="1"/>
  </cols>
  <sheetData>
    <row r="1" spans="1:8" x14ac:dyDescent="0.2">
      <c r="A1" t="s">
        <v>14</v>
      </c>
      <c r="B1" t="s">
        <v>0</v>
      </c>
      <c r="C1" t="s">
        <v>1</v>
      </c>
      <c r="D1" t="s">
        <v>3</v>
      </c>
      <c r="E1" t="s">
        <v>5</v>
      </c>
      <c r="F1" s="1" t="s">
        <v>6</v>
      </c>
      <c r="G1" s="1"/>
    </row>
    <row r="2" spans="1:8" x14ac:dyDescent="0.2">
      <c r="A2" t="s">
        <v>7</v>
      </c>
      <c r="B2" s="1">
        <v>30000</v>
      </c>
      <c r="C2" s="2">
        <f>B2/30</f>
        <v>1000</v>
      </c>
      <c r="D2" s="3">
        <f>C2*$B$12/365</f>
        <v>41.095890410958901</v>
      </c>
      <c r="E2" s="4">
        <f>C2*$C$12/365</f>
        <v>16.438356164383563</v>
      </c>
      <c r="F2" s="5">
        <f>C2+B2+D2</f>
        <v>31041.095890410958</v>
      </c>
      <c r="G2" s="5"/>
      <c r="H2" s="6"/>
    </row>
    <row r="3" spans="1:8" x14ac:dyDescent="0.2">
      <c r="A3" t="s">
        <v>8</v>
      </c>
      <c r="B3" s="1">
        <v>15000</v>
      </c>
      <c r="C3" s="2">
        <f t="shared" ref="C3:C6" si="0">B3/30</f>
        <v>500</v>
      </c>
      <c r="D3" s="3">
        <f t="shared" ref="D3:D6" si="1">C3*$B$12/365</f>
        <v>20.547945205479451</v>
      </c>
      <c r="E3" s="4">
        <f t="shared" ref="E3:E6" si="2">C3*$C$12/365</f>
        <v>8.2191780821917817</v>
      </c>
      <c r="F3" s="5">
        <f t="shared" ref="F3:F6" si="3">C3+B3+D3</f>
        <v>15520.547945205479</v>
      </c>
      <c r="G3" s="5"/>
      <c r="H3" s="6"/>
    </row>
    <row r="4" spans="1:8" x14ac:dyDescent="0.2">
      <c r="A4" t="s">
        <v>9</v>
      </c>
      <c r="B4" s="1">
        <v>20000</v>
      </c>
      <c r="C4" s="2">
        <f t="shared" si="0"/>
        <v>666.66666666666663</v>
      </c>
      <c r="D4" s="3">
        <f t="shared" si="1"/>
        <v>27.397260273972602</v>
      </c>
      <c r="E4" s="4">
        <f t="shared" si="2"/>
        <v>10.95890410958904</v>
      </c>
      <c r="F4" s="5">
        <f t="shared" si="3"/>
        <v>20694.063926940642</v>
      </c>
      <c r="G4" s="5"/>
      <c r="H4" s="6"/>
    </row>
    <row r="5" spans="1:8" x14ac:dyDescent="0.2">
      <c r="A5" t="s">
        <v>10</v>
      </c>
      <c r="B5" s="1">
        <v>15000</v>
      </c>
      <c r="C5" s="2">
        <f t="shared" si="0"/>
        <v>500</v>
      </c>
      <c r="D5" s="3">
        <f t="shared" si="1"/>
        <v>20.547945205479451</v>
      </c>
      <c r="E5" s="4">
        <f t="shared" si="2"/>
        <v>8.2191780821917817</v>
      </c>
      <c r="F5" s="5">
        <f t="shared" si="3"/>
        <v>15520.547945205479</v>
      </c>
      <c r="G5" s="5"/>
      <c r="H5" s="6"/>
    </row>
    <row r="6" spans="1:8" x14ac:dyDescent="0.2">
      <c r="A6" t="s">
        <v>11</v>
      </c>
      <c r="B6" s="1">
        <v>12000</v>
      </c>
      <c r="C6" s="2">
        <f t="shared" si="0"/>
        <v>400</v>
      </c>
      <c r="D6" s="3">
        <f t="shared" si="1"/>
        <v>16.438356164383563</v>
      </c>
      <c r="E6" s="4">
        <f t="shared" si="2"/>
        <v>6.5753424657534243</v>
      </c>
      <c r="F6" s="5">
        <f t="shared" si="3"/>
        <v>12416.438356164384</v>
      </c>
      <c r="G6" s="5"/>
      <c r="H6" s="6"/>
    </row>
    <row r="8" spans="1:8" x14ac:dyDescent="0.2">
      <c r="B8" s="21" t="s">
        <v>12</v>
      </c>
      <c r="C8" s="21"/>
      <c r="D8" s="21"/>
      <c r="E8" s="21"/>
      <c r="F8" s="21"/>
    </row>
    <row r="11" spans="1:8" x14ac:dyDescent="0.2">
      <c r="B11" s="11" t="s">
        <v>2</v>
      </c>
      <c r="C11" s="11" t="s">
        <v>4</v>
      </c>
    </row>
    <row r="12" spans="1:8" x14ac:dyDescent="0.2">
      <c r="B12">
        <v>15</v>
      </c>
      <c r="C12">
        <v>6</v>
      </c>
    </row>
  </sheetData>
  <mergeCells count="1">
    <mergeCell ref="B8:F8"/>
  </mergeCells>
  <phoneticPr fontId="0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zoomScale="190" zoomScaleNormal="190" workbookViewId="0">
      <selection activeCell="D5" sqref="D5"/>
    </sheetView>
  </sheetViews>
  <sheetFormatPr baseColWidth="10" defaultRowHeight="12.75" x14ac:dyDescent="0.2"/>
  <cols>
    <col min="2" max="2" width="14.28515625" bestFit="1" customWidth="1"/>
    <col min="7" max="7" width="19.85546875" customWidth="1"/>
  </cols>
  <sheetData>
    <row r="1" spans="1:7" x14ac:dyDescent="0.2">
      <c r="A1" s="11" t="s">
        <v>14</v>
      </c>
      <c r="B1" s="11" t="s">
        <v>0</v>
      </c>
      <c r="C1" s="11" t="s">
        <v>6</v>
      </c>
    </row>
    <row r="2" spans="1:7" x14ac:dyDescent="0.2">
      <c r="A2" t="s">
        <v>7</v>
      </c>
      <c r="B2" s="1">
        <v>30000</v>
      </c>
      <c r="C2" s="2">
        <f>B2/30+B2/30*$B$14/365+B2/30*$C$14/365</f>
        <v>1057.5342465753424</v>
      </c>
    </row>
    <row r="3" spans="1:7" x14ac:dyDescent="0.2">
      <c r="A3" t="s">
        <v>8</v>
      </c>
      <c r="B3" s="1">
        <v>15000</v>
      </c>
      <c r="C3" s="2">
        <f t="shared" ref="C3:C6" si="0">B3/30+B3/30*$B$14/365+B3/30*$C$14/365</f>
        <v>528.76712328767121</v>
      </c>
    </row>
    <row r="4" spans="1:7" x14ac:dyDescent="0.2">
      <c r="A4" t="s">
        <v>9</v>
      </c>
      <c r="B4" s="1">
        <v>20000</v>
      </c>
      <c r="C4" s="2">
        <f t="shared" si="0"/>
        <v>705.02283105022832</v>
      </c>
    </row>
    <row r="5" spans="1:7" x14ac:dyDescent="0.2">
      <c r="A5" t="s">
        <v>10</v>
      </c>
      <c r="B5" s="1">
        <v>15000</v>
      </c>
      <c r="C5" s="2">
        <f t="shared" si="0"/>
        <v>528.76712328767121</v>
      </c>
    </row>
    <row r="6" spans="1:7" x14ac:dyDescent="0.2">
      <c r="A6" t="s">
        <v>11</v>
      </c>
      <c r="B6" s="1">
        <v>12000</v>
      </c>
      <c r="C6" s="2">
        <f t="shared" si="0"/>
        <v>423.01369863013696</v>
      </c>
    </row>
    <row r="9" spans="1:7" x14ac:dyDescent="0.2">
      <c r="B9" s="7" t="s">
        <v>13</v>
      </c>
      <c r="C9" s="7"/>
      <c r="D9" s="7"/>
      <c r="E9" s="7"/>
      <c r="F9" s="7"/>
      <c r="G9" s="7"/>
    </row>
    <row r="10" spans="1:7" x14ac:dyDescent="0.2">
      <c r="A10" s="8"/>
    </row>
    <row r="12" spans="1:7" x14ac:dyDescent="0.2">
      <c r="G12" t="s">
        <v>66</v>
      </c>
    </row>
    <row r="13" spans="1:7" x14ac:dyDescent="0.2">
      <c r="B13" s="11" t="s">
        <v>2</v>
      </c>
      <c r="C13" s="11" t="s">
        <v>4</v>
      </c>
      <c r="F13">
        <f>(5+5*5)*10</f>
        <v>300</v>
      </c>
      <c r="G13" t="s">
        <v>67</v>
      </c>
    </row>
    <row r="14" spans="1:7" x14ac:dyDescent="0.2">
      <c r="B14">
        <v>15</v>
      </c>
      <c r="C14">
        <v>6</v>
      </c>
      <c r="G14" t="s">
        <v>68</v>
      </c>
    </row>
    <row r="15" spans="1:7" x14ac:dyDescent="0.2">
      <c r="G15" t="s">
        <v>69</v>
      </c>
    </row>
  </sheetData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="190" zoomScaleNormal="190" workbookViewId="0">
      <selection activeCell="K5" sqref="K5"/>
    </sheetView>
  </sheetViews>
  <sheetFormatPr baseColWidth="10" defaultRowHeight="12.75" x14ac:dyDescent="0.2"/>
  <cols>
    <col min="1" max="1" width="9.85546875" bestFit="1" customWidth="1"/>
    <col min="2" max="4" width="4.85546875" bestFit="1" customWidth="1"/>
    <col min="5" max="7" width="6.5703125" bestFit="1" customWidth="1"/>
    <col min="8" max="9" width="5.42578125" bestFit="1" customWidth="1"/>
    <col min="10" max="10" width="9" bestFit="1" customWidth="1"/>
  </cols>
  <sheetData>
    <row r="1" spans="1:10" x14ac:dyDescent="0.2">
      <c r="A1" s="12" t="s">
        <v>14</v>
      </c>
      <c r="B1" s="12" t="s">
        <v>17</v>
      </c>
      <c r="C1" s="12" t="s">
        <v>18</v>
      </c>
      <c r="D1" s="12" t="s">
        <v>19</v>
      </c>
      <c r="E1" s="12" t="s">
        <v>20</v>
      </c>
      <c r="F1" s="12" t="s">
        <v>21</v>
      </c>
      <c r="G1" s="12" t="s">
        <v>22</v>
      </c>
      <c r="H1" s="12" t="s">
        <v>23</v>
      </c>
      <c r="I1" s="12" t="s">
        <v>24</v>
      </c>
      <c r="J1" s="12" t="s">
        <v>25</v>
      </c>
    </row>
    <row r="2" spans="1:10" x14ac:dyDescent="0.2">
      <c r="A2" s="9" t="s">
        <v>9</v>
      </c>
      <c r="B2" s="9">
        <v>10</v>
      </c>
      <c r="C2" s="9">
        <v>10</v>
      </c>
      <c r="D2" s="9">
        <v>10</v>
      </c>
      <c r="E2" s="9">
        <v>10</v>
      </c>
      <c r="F2" s="9">
        <v>10</v>
      </c>
      <c r="G2" s="9">
        <v>10</v>
      </c>
      <c r="H2" s="9">
        <v>10</v>
      </c>
      <c r="I2" s="9">
        <v>10</v>
      </c>
      <c r="J2" s="9">
        <f>AVERAGE(B2:D2)*$B$8+AVERAGE(E2:G2)*$B$9+AVERAGE(H2:I2)*$B$10</f>
        <v>10</v>
      </c>
    </row>
    <row r="3" spans="1:10" x14ac:dyDescent="0.2">
      <c r="A3" s="9" t="s">
        <v>15</v>
      </c>
      <c r="B3" s="9">
        <v>10</v>
      </c>
      <c r="C3" s="9">
        <v>9</v>
      </c>
      <c r="D3" s="9">
        <v>9</v>
      </c>
      <c r="E3" s="9">
        <v>8</v>
      </c>
      <c r="F3" s="9">
        <v>8</v>
      </c>
      <c r="G3" s="9">
        <v>8</v>
      </c>
      <c r="H3" s="9">
        <v>8</v>
      </c>
      <c r="I3" s="9">
        <v>0</v>
      </c>
      <c r="J3" s="9">
        <f t="shared" ref="J3:J4" si="0">AVERAGE(B3:D3)*$B$8+AVERAGE(E3:G3)*$B$9+AVERAGE(H3:I3)*$B$10</f>
        <v>5.1333333333333329</v>
      </c>
    </row>
    <row r="4" spans="1:10" x14ac:dyDescent="0.2">
      <c r="A4" s="9" t="s">
        <v>16</v>
      </c>
      <c r="B4" s="9">
        <v>5</v>
      </c>
      <c r="C4" s="9">
        <v>5</v>
      </c>
      <c r="D4" s="9">
        <v>5</v>
      </c>
      <c r="E4" s="9">
        <v>0</v>
      </c>
      <c r="F4" s="9">
        <v>0</v>
      </c>
      <c r="G4" s="9">
        <v>0</v>
      </c>
      <c r="H4" s="9">
        <v>10</v>
      </c>
      <c r="I4" s="9">
        <v>10</v>
      </c>
      <c r="J4" s="9">
        <f t="shared" si="0"/>
        <v>8</v>
      </c>
    </row>
    <row r="8" spans="1:10" x14ac:dyDescent="0.2">
      <c r="A8" s="9" t="s">
        <v>26</v>
      </c>
      <c r="B8" s="10">
        <v>0.1</v>
      </c>
    </row>
    <row r="9" spans="1:10" x14ac:dyDescent="0.2">
      <c r="A9" s="9" t="s">
        <v>27</v>
      </c>
      <c r="B9" s="10">
        <v>0.15</v>
      </c>
    </row>
    <row r="10" spans="1:10" x14ac:dyDescent="0.2">
      <c r="A10" s="9" t="s">
        <v>28</v>
      </c>
      <c r="B10" s="10">
        <v>0.75</v>
      </c>
    </row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="95" zoomScaleNormal="95" workbookViewId="0">
      <selection activeCell="K10" sqref="K10"/>
    </sheetView>
  </sheetViews>
  <sheetFormatPr baseColWidth="10" defaultRowHeight="12.75" x14ac:dyDescent="0.2"/>
  <cols>
    <col min="1" max="1" width="4" bestFit="1" customWidth="1"/>
    <col min="2" max="2" width="9.85546875" bestFit="1" customWidth="1"/>
    <col min="3" max="3" width="16.42578125" bestFit="1" customWidth="1"/>
    <col min="4" max="4" width="16.7109375" bestFit="1" customWidth="1"/>
    <col min="5" max="5" width="7.42578125" bestFit="1" customWidth="1"/>
    <col min="6" max="6" width="14.140625" bestFit="1" customWidth="1"/>
    <col min="7" max="7" width="13.140625" bestFit="1" customWidth="1"/>
    <col min="8" max="8" width="19.42578125" bestFit="1" customWidth="1"/>
    <col min="9" max="9" width="19.5703125" bestFit="1" customWidth="1"/>
    <col min="10" max="10" width="31.140625" bestFit="1" customWidth="1"/>
  </cols>
  <sheetData>
    <row r="1" spans="1:11" x14ac:dyDescent="0.2">
      <c r="A1" s="16" t="s">
        <v>29</v>
      </c>
      <c r="B1" s="16" t="s">
        <v>14</v>
      </c>
      <c r="C1" s="16" t="s">
        <v>30</v>
      </c>
      <c r="D1" s="16" t="s">
        <v>31</v>
      </c>
      <c r="E1" s="16" t="s">
        <v>32</v>
      </c>
      <c r="F1" s="16" t="s">
        <v>61</v>
      </c>
      <c r="G1" s="16" t="s">
        <v>62</v>
      </c>
      <c r="H1" s="16" t="s">
        <v>63</v>
      </c>
      <c r="I1" s="16" t="s">
        <v>64</v>
      </c>
      <c r="J1" s="16" t="s">
        <v>65</v>
      </c>
      <c r="K1" s="16" t="s">
        <v>72</v>
      </c>
    </row>
    <row r="2" spans="1:11" x14ac:dyDescent="0.2">
      <c r="A2" s="13">
        <v>1</v>
      </c>
      <c r="B2" s="14" t="s">
        <v>33</v>
      </c>
      <c r="C2" s="14" t="s">
        <v>34</v>
      </c>
      <c r="D2" s="14" t="s">
        <v>35</v>
      </c>
      <c r="E2" s="20">
        <v>5000</v>
      </c>
      <c r="F2" s="19">
        <f>E2*F16</f>
        <v>800</v>
      </c>
      <c r="G2" s="19">
        <f>E2+F2</f>
        <v>5800</v>
      </c>
      <c r="H2" s="19">
        <f>E2*H16</f>
        <v>533.33000000000004</v>
      </c>
      <c r="I2" s="19">
        <f>E2*G16</f>
        <v>500</v>
      </c>
      <c r="J2" s="19">
        <f>G2-H2-I2</f>
        <v>4766.67</v>
      </c>
      <c r="K2">
        <f>E2+E2*F16-E2*H16-E2*$G$16</f>
        <v>4766.67</v>
      </c>
    </row>
    <row r="3" spans="1:11" x14ac:dyDescent="0.2">
      <c r="A3" s="13">
        <v>2</v>
      </c>
      <c r="B3" s="14" t="s">
        <v>36</v>
      </c>
      <c r="C3" s="14" t="s">
        <v>37</v>
      </c>
      <c r="D3" s="14" t="s">
        <v>38</v>
      </c>
      <c r="E3" s="20">
        <v>7500</v>
      </c>
      <c r="F3" s="19">
        <f>E3*16%</f>
        <v>1200</v>
      </c>
      <c r="G3" s="19">
        <f t="shared" ref="G3:G11" si="0">E3+F3</f>
        <v>8700</v>
      </c>
      <c r="H3" s="19">
        <f>E3*H16</f>
        <v>799.995</v>
      </c>
      <c r="I3" s="19">
        <f>E3*G16</f>
        <v>750</v>
      </c>
      <c r="J3" s="19">
        <f t="shared" ref="J3:J11" si="1">G3-H3-I3</f>
        <v>7150.0050000000001</v>
      </c>
      <c r="K3">
        <f t="shared" ref="K3:K11" si="2">E3+E3*F17-E3*H17-E3*$G$16</f>
        <v>6750</v>
      </c>
    </row>
    <row r="4" spans="1:11" x14ac:dyDescent="0.2">
      <c r="A4" s="13">
        <v>3</v>
      </c>
      <c r="B4" s="14" t="s">
        <v>39</v>
      </c>
      <c r="C4" s="14" t="s">
        <v>40</v>
      </c>
      <c r="D4" s="14" t="s">
        <v>41</v>
      </c>
      <c r="E4" s="20">
        <v>9000</v>
      </c>
      <c r="F4" s="19">
        <f t="shared" ref="F4:F11" si="3">E4*16%</f>
        <v>1440</v>
      </c>
      <c r="G4" s="19">
        <f t="shared" si="0"/>
        <v>10440</v>
      </c>
      <c r="H4" s="19">
        <f>E4*H16</f>
        <v>959.99400000000003</v>
      </c>
      <c r="I4" s="19">
        <f>E4*G16</f>
        <v>900</v>
      </c>
      <c r="J4" s="19">
        <f t="shared" si="1"/>
        <v>8580.0059999999994</v>
      </c>
      <c r="K4" t="e">
        <f t="shared" si="2"/>
        <v>#VALUE!</v>
      </c>
    </row>
    <row r="5" spans="1:11" x14ac:dyDescent="0.2">
      <c r="A5" s="13">
        <v>4</v>
      </c>
      <c r="B5" s="14" t="s">
        <v>42</v>
      </c>
      <c r="C5" s="14" t="s">
        <v>43</v>
      </c>
      <c r="D5" s="14" t="s">
        <v>44</v>
      </c>
      <c r="E5" s="20">
        <v>20000</v>
      </c>
      <c r="F5" s="19">
        <f t="shared" si="3"/>
        <v>3200</v>
      </c>
      <c r="G5" s="19">
        <f t="shared" si="0"/>
        <v>23200</v>
      </c>
      <c r="H5" s="19">
        <f>35*H16</f>
        <v>3.7333099999999999</v>
      </c>
      <c r="I5" s="19">
        <f>E5*G16</f>
        <v>2000</v>
      </c>
      <c r="J5" s="19">
        <f t="shared" si="1"/>
        <v>21196.26669</v>
      </c>
      <c r="K5">
        <f t="shared" si="2"/>
        <v>18000</v>
      </c>
    </row>
    <row r="6" spans="1:11" x14ac:dyDescent="0.2">
      <c r="A6" s="13">
        <v>5</v>
      </c>
      <c r="B6" s="14" t="s">
        <v>15</v>
      </c>
      <c r="C6" s="14" t="s">
        <v>45</v>
      </c>
      <c r="D6" s="14" t="s">
        <v>46</v>
      </c>
      <c r="E6" s="20">
        <v>15000</v>
      </c>
      <c r="F6" s="19">
        <f t="shared" si="3"/>
        <v>2400</v>
      </c>
      <c r="G6" s="19">
        <f t="shared" si="0"/>
        <v>17400</v>
      </c>
      <c r="H6" s="19">
        <f>E6*H16</f>
        <v>1599.99</v>
      </c>
      <c r="I6" s="19">
        <f>E6*G16</f>
        <v>1500</v>
      </c>
      <c r="J6" s="19">
        <f t="shared" si="1"/>
        <v>14300.01</v>
      </c>
      <c r="K6">
        <f t="shared" si="2"/>
        <v>13500</v>
      </c>
    </row>
    <row r="7" spans="1:11" x14ac:dyDescent="0.2">
      <c r="A7" s="13">
        <v>6</v>
      </c>
      <c r="B7" s="14" t="s">
        <v>47</v>
      </c>
      <c r="C7" s="14" t="s">
        <v>48</v>
      </c>
      <c r="D7" s="14" t="s">
        <v>49</v>
      </c>
      <c r="E7" s="20">
        <v>7500</v>
      </c>
      <c r="F7" s="19">
        <f t="shared" si="3"/>
        <v>1200</v>
      </c>
      <c r="G7" s="19">
        <f t="shared" si="0"/>
        <v>8700</v>
      </c>
      <c r="H7" s="19">
        <f>E7*H16</f>
        <v>799.995</v>
      </c>
      <c r="I7" s="19">
        <f>E7*G16</f>
        <v>750</v>
      </c>
      <c r="J7" s="19">
        <f t="shared" si="1"/>
        <v>7150.0050000000001</v>
      </c>
      <c r="K7">
        <f t="shared" si="2"/>
        <v>6750</v>
      </c>
    </row>
    <row r="8" spans="1:11" x14ac:dyDescent="0.2">
      <c r="A8" s="13">
        <v>7</v>
      </c>
      <c r="B8" s="14" t="s">
        <v>50</v>
      </c>
      <c r="C8" s="14" t="s">
        <v>51</v>
      </c>
      <c r="D8" s="14" t="s">
        <v>52</v>
      </c>
      <c r="E8" s="20">
        <v>15000</v>
      </c>
      <c r="F8" s="19">
        <f t="shared" si="3"/>
        <v>2400</v>
      </c>
      <c r="G8" s="19">
        <f t="shared" si="0"/>
        <v>17400</v>
      </c>
      <c r="H8" s="19">
        <f>E8*H16</f>
        <v>1599.99</v>
      </c>
      <c r="I8" s="19">
        <f>E8*G16</f>
        <v>1500</v>
      </c>
      <c r="J8" s="19">
        <f t="shared" si="1"/>
        <v>14300.01</v>
      </c>
      <c r="K8">
        <f t="shared" si="2"/>
        <v>13500</v>
      </c>
    </row>
    <row r="9" spans="1:11" x14ac:dyDescent="0.2">
      <c r="A9" s="13">
        <v>8</v>
      </c>
      <c r="B9" s="14" t="s">
        <v>53</v>
      </c>
      <c r="C9" s="14" t="s">
        <v>41</v>
      </c>
      <c r="D9" s="14" t="s">
        <v>54</v>
      </c>
      <c r="E9" s="20">
        <v>30000</v>
      </c>
      <c r="F9" s="19">
        <f t="shared" si="3"/>
        <v>4800</v>
      </c>
      <c r="G9" s="19">
        <f t="shared" si="0"/>
        <v>34800</v>
      </c>
      <c r="H9" s="19">
        <f>E9*H16</f>
        <v>3199.98</v>
      </c>
      <c r="I9" s="19">
        <f>39*G16</f>
        <v>3.9000000000000004</v>
      </c>
      <c r="J9" s="19">
        <f t="shared" si="1"/>
        <v>31596.12</v>
      </c>
      <c r="K9">
        <f t="shared" si="2"/>
        <v>27000</v>
      </c>
    </row>
    <row r="10" spans="1:11" x14ac:dyDescent="0.2">
      <c r="A10" s="13">
        <v>9</v>
      </c>
      <c r="B10" s="14" t="s">
        <v>55</v>
      </c>
      <c r="C10" s="14" t="s">
        <v>56</v>
      </c>
      <c r="D10" s="14" t="s">
        <v>57</v>
      </c>
      <c r="E10" s="20">
        <v>35000</v>
      </c>
      <c r="F10" s="19">
        <f t="shared" si="3"/>
        <v>5600</v>
      </c>
      <c r="G10" s="19">
        <f t="shared" si="0"/>
        <v>40600</v>
      </c>
      <c r="H10" s="19">
        <f>E10*H16</f>
        <v>3733.31</v>
      </c>
      <c r="I10" s="19">
        <f>E10*G16</f>
        <v>3500</v>
      </c>
      <c r="J10" s="19">
        <f t="shared" si="1"/>
        <v>33366.69</v>
      </c>
      <c r="K10">
        <f t="shared" si="2"/>
        <v>31500</v>
      </c>
    </row>
    <row r="11" spans="1:11" x14ac:dyDescent="0.2">
      <c r="A11" s="13">
        <v>10</v>
      </c>
      <c r="B11" s="15" t="s">
        <v>58</v>
      </c>
      <c r="C11" s="14" t="s">
        <v>59</v>
      </c>
      <c r="D11" s="15" t="s">
        <v>60</v>
      </c>
      <c r="E11" s="20">
        <v>50000</v>
      </c>
      <c r="F11" s="19">
        <f t="shared" si="3"/>
        <v>8000</v>
      </c>
      <c r="G11" s="19">
        <f t="shared" si="0"/>
        <v>58000</v>
      </c>
      <c r="H11" s="19">
        <f>E11*H16</f>
        <v>5333.3</v>
      </c>
      <c r="I11" s="19">
        <f>E11*G16</f>
        <v>5000</v>
      </c>
      <c r="J11" s="19">
        <f t="shared" si="1"/>
        <v>47666.7</v>
      </c>
      <c r="K11">
        <f t="shared" si="2"/>
        <v>45000</v>
      </c>
    </row>
    <row r="12" spans="1:11" x14ac:dyDescent="0.2">
      <c r="E12" s="11"/>
    </row>
    <row r="15" spans="1:11" x14ac:dyDescent="0.2">
      <c r="F15" s="11" t="s">
        <v>61</v>
      </c>
      <c r="G15" s="11" t="s">
        <v>70</v>
      </c>
      <c r="H15" s="11" t="s">
        <v>71</v>
      </c>
    </row>
    <row r="16" spans="1:11" x14ac:dyDescent="0.2">
      <c r="F16" s="17">
        <v>0.16</v>
      </c>
      <c r="G16" s="17">
        <v>0.1</v>
      </c>
      <c r="H16" s="18">
        <v>0.106666</v>
      </c>
    </row>
    <row r="18" spans="6:10" x14ac:dyDescent="0.2">
      <c r="F18" s="19" t="s">
        <v>73</v>
      </c>
      <c r="G18" s="19" t="s">
        <v>74</v>
      </c>
      <c r="H18" s="19" t="s">
        <v>75</v>
      </c>
      <c r="I18" s="19" t="s">
        <v>76</v>
      </c>
      <c r="J18" s="19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1eraForma</vt:lpstr>
      <vt:lpstr>2aforma</vt:lpstr>
      <vt:lpstr>calif</vt:lpstr>
      <vt:lpstr>CFDI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</dc:creator>
  <cp:lastModifiedBy>123</cp:lastModifiedBy>
  <dcterms:created xsi:type="dcterms:W3CDTF">2007-06-13T19:21:02Z</dcterms:created>
  <dcterms:modified xsi:type="dcterms:W3CDTF">2021-11-03T16:03:16Z</dcterms:modified>
</cp:coreProperties>
</file>