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squivelo\Documents\CURSO EXCEL\"/>
    </mc:Choice>
  </mc:AlternateContent>
  <bookViews>
    <workbookView xWindow="0" yWindow="0" windowWidth="28800" windowHeight="12435" activeTab="3"/>
  </bookViews>
  <sheets>
    <sheet name="1eraForma" sheetId="1" r:id="rId1"/>
    <sheet name="2aforma" sheetId="2" r:id="rId2"/>
    <sheet name="calif" sheetId="3" r:id="rId3"/>
    <sheet name="CFDI" sheetId="4" r:id="rId4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2" l="1"/>
  <c r="F32" i="4"/>
  <c r="F33" i="4"/>
  <c r="F34" i="4"/>
  <c r="F35" i="4"/>
  <c r="F36" i="4"/>
  <c r="F37" i="4"/>
  <c r="F38" i="4"/>
  <c r="F39" i="4"/>
  <c r="F40" i="4"/>
  <c r="F31" i="4"/>
  <c r="J20" i="4"/>
  <c r="J21" i="4"/>
  <c r="J22" i="4"/>
  <c r="J23" i="4"/>
  <c r="J24" i="4"/>
  <c r="J25" i="4"/>
  <c r="J26" i="4"/>
  <c r="J27" i="4"/>
  <c r="J28" i="4"/>
  <c r="I20" i="4"/>
  <c r="I21" i="4"/>
  <c r="I22" i="4"/>
  <c r="I23" i="4"/>
  <c r="I24" i="4"/>
  <c r="I25" i="4"/>
  <c r="I26" i="4"/>
  <c r="I27" i="4"/>
  <c r="I28" i="4"/>
  <c r="J19" i="4"/>
  <c r="I19" i="4"/>
  <c r="H20" i="4"/>
  <c r="H21" i="4"/>
  <c r="H22" i="4"/>
  <c r="H23" i="4"/>
  <c r="H24" i="4"/>
  <c r="H25" i="4"/>
  <c r="H26" i="4"/>
  <c r="H27" i="4"/>
  <c r="H28" i="4"/>
  <c r="H19" i="4"/>
  <c r="G19" i="4"/>
  <c r="F19" i="4"/>
  <c r="G20" i="4"/>
  <c r="G21" i="4"/>
  <c r="G22" i="4"/>
  <c r="G23" i="4"/>
  <c r="G26" i="4"/>
  <c r="G27" i="4"/>
  <c r="F20" i="4"/>
  <c r="F21" i="4"/>
  <c r="F22" i="4"/>
  <c r="F23" i="4"/>
  <c r="F24" i="4"/>
  <c r="G24" i="4" s="1"/>
  <c r="F25" i="4"/>
  <c r="G25" i="4" s="1"/>
  <c r="F26" i="4"/>
  <c r="F27" i="4"/>
  <c r="F28" i="4"/>
  <c r="G28" i="4" s="1"/>
  <c r="J3" i="3"/>
  <c r="J4" i="3"/>
  <c r="J2" i="3"/>
  <c r="D4" i="2"/>
  <c r="D5" i="2"/>
  <c r="D6" i="2"/>
  <c r="D3" i="2"/>
  <c r="C2" i="2"/>
  <c r="G2" i="1"/>
  <c r="C3" i="2"/>
  <c r="C4" i="2"/>
  <c r="C5" i="2"/>
  <c r="C6" i="2"/>
  <c r="D2" i="1"/>
  <c r="D3" i="1"/>
  <c r="F3" i="1" s="1"/>
  <c r="D4" i="1"/>
  <c r="F4" i="1" s="1"/>
  <c r="D5" i="1"/>
  <c r="D6" i="1"/>
  <c r="F6" i="1" s="1"/>
  <c r="H5" i="1"/>
  <c r="H2" i="1"/>
  <c r="F5" i="1"/>
  <c r="G5" i="1" s="1"/>
  <c r="F2" i="1"/>
  <c r="E3" i="1"/>
  <c r="E4" i="1"/>
  <c r="E5" i="1"/>
  <c r="E6" i="1"/>
  <c r="E2" i="1"/>
  <c r="C3" i="1"/>
  <c r="C4" i="1"/>
  <c r="C5" i="1"/>
  <c r="C6" i="1"/>
  <c r="C2" i="1"/>
  <c r="E6" i="2" l="1"/>
  <c r="E4" i="2"/>
  <c r="E3" i="2"/>
  <c r="E5" i="2"/>
  <c r="E2" i="2"/>
  <c r="H3" i="1"/>
  <c r="G3" i="1"/>
  <c r="G4" i="1"/>
  <c r="H4" i="1"/>
  <c r="H6" i="1"/>
  <c r="G6" i="1"/>
  <c r="F13" i="2"/>
</calcChain>
</file>

<file path=xl/sharedStrings.xml><?xml version="1.0" encoding="utf-8"?>
<sst xmlns="http://schemas.openxmlformats.org/spreadsheetml/2006/main" count="107" uniqueCount="80">
  <si>
    <t>Salario Mensual</t>
  </si>
  <si>
    <t>Salario Diario</t>
  </si>
  <si>
    <t>Aguinaldo</t>
  </si>
  <si>
    <t>Aguinaldo Diario</t>
  </si>
  <si>
    <t>Vacaciones</t>
  </si>
  <si>
    <t>Prima Vacacional</t>
  </si>
  <si>
    <t>SDI</t>
  </si>
  <si>
    <t>Jorge</t>
  </si>
  <si>
    <t>Alberto</t>
  </si>
  <si>
    <t>Alejandro</t>
  </si>
  <si>
    <t>Susana</t>
  </si>
  <si>
    <t>Aleida</t>
  </si>
  <si>
    <t>SDI = Salario Mensual/30+ Salariodiario*Aguinaldo/365+salariodiario*vacaciones/365</t>
  </si>
  <si>
    <t>SDI = Salario Mensual/30+ Salariodiario*Aguinaldo/365+Salariodiario*vacaciones/365</t>
  </si>
  <si>
    <t>Nombre</t>
  </si>
  <si>
    <t>Roberto</t>
  </si>
  <si>
    <t>Beatriz</t>
  </si>
  <si>
    <t>Eje1</t>
  </si>
  <si>
    <t>Eje2</t>
  </si>
  <si>
    <t>Eje3</t>
  </si>
  <si>
    <t>Pract1</t>
  </si>
  <si>
    <t>Pract2</t>
  </si>
  <si>
    <t>Pract3</t>
  </si>
  <si>
    <t>Exa1</t>
  </si>
  <si>
    <t>Exa2</t>
  </si>
  <si>
    <t>Cal. Final</t>
  </si>
  <si>
    <t>Ejercicios</t>
  </si>
  <si>
    <t xml:space="preserve">Practicas </t>
  </si>
  <si>
    <t>Examenes</t>
  </si>
  <si>
    <t>No.</t>
  </si>
  <si>
    <t>Apellido Paterno</t>
  </si>
  <si>
    <t>Apellido Materno</t>
  </si>
  <si>
    <t>Sueldo</t>
  </si>
  <si>
    <t>José</t>
  </si>
  <si>
    <t>Venegas</t>
  </si>
  <si>
    <t>Rosas</t>
  </si>
  <si>
    <t>Carlos</t>
  </si>
  <si>
    <t>Coutiño</t>
  </si>
  <si>
    <t>Vargas</t>
  </si>
  <si>
    <t>Luisa</t>
  </si>
  <si>
    <t>Perea</t>
  </si>
  <si>
    <t>Sandoval</t>
  </si>
  <si>
    <t>Alexa</t>
  </si>
  <si>
    <t>Cárdenas</t>
  </si>
  <si>
    <t>Martínez</t>
  </si>
  <si>
    <t>García</t>
  </si>
  <si>
    <t>López</t>
  </si>
  <si>
    <t>Mariela</t>
  </si>
  <si>
    <t>Castro</t>
  </si>
  <si>
    <t>Rubio</t>
  </si>
  <si>
    <t>Guadalupe</t>
  </si>
  <si>
    <t xml:space="preserve">López </t>
  </si>
  <si>
    <t>Piña</t>
  </si>
  <si>
    <t xml:space="preserve">Alonso </t>
  </si>
  <si>
    <t>Cortés</t>
  </si>
  <si>
    <t>Rubén</t>
  </si>
  <si>
    <t>Salinas</t>
  </si>
  <si>
    <t>Curiel</t>
  </si>
  <si>
    <t>Juana</t>
  </si>
  <si>
    <t>Villafán</t>
  </si>
  <si>
    <t>Armendariz</t>
  </si>
  <si>
    <t>IVA</t>
  </si>
  <si>
    <t>SUBTOTAL</t>
  </si>
  <si>
    <t>PORC_IVA</t>
  </si>
  <si>
    <t>PORC_ISR</t>
  </si>
  <si>
    <t>MONTO A PAGAR</t>
  </si>
  <si>
    <t>() Izq a der</t>
  </si>
  <si>
    <t>* / izq a der</t>
  </si>
  <si>
    <t xml:space="preserve"> =+ - izq a der</t>
  </si>
  <si>
    <t>&gt;&lt;= izq a der</t>
  </si>
  <si>
    <t>PORC ISR</t>
  </si>
  <si>
    <t>PORC IVA</t>
  </si>
  <si>
    <t>MONTO 2</t>
  </si>
  <si>
    <t>SUELDOX16%</t>
  </si>
  <si>
    <t>SUELDO+IVA</t>
  </si>
  <si>
    <t>SUELDOXPORC IVA</t>
  </si>
  <si>
    <t>SUELDOXPORC ISR</t>
  </si>
  <si>
    <t>SUBTOTAL-PORC IVA- PORC ISR</t>
  </si>
  <si>
    <t>FINIQUITO</t>
  </si>
  <si>
    <t>AGUINALDO DIARIO + AGUINALDO DIARIO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</si>
</sst>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#,##0.00_ ;\-#,##0.00\ "/>
  </numFmts>
  <fonts count="5" x14ac:knownFonts="1">
    <font>
      <sz val="10"/>
      <name val="Arial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44" fontId="0" fillId="2" borderId="0" xfId="1" applyFont="1" applyFill="1"/>
    <xf numFmtId="44" fontId="0" fillId="2" borderId="0" xfId="0" applyNumberFormat="1" applyFill="1"/>
    <xf numFmtId="164" fontId="0" fillId="2" borderId="0" xfId="1" applyNumberFormat="1" applyFont="1" applyFill="1"/>
    <xf numFmtId="44" fontId="0" fillId="0" borderId="0" xfId="0" applyNumberFormat="1"/>
    <xf numFmtId="44" fontId="0" fillId="0" borderId="0" xfId="1" applyFont="1"/>
    <xf numFmtId="0" fontId="2" fillId="3" borderId="0" xfId="0" applyFont="1" applyFill="1"/>
    <xf numFmtId="0" fontId="2" fillId="0" borderId="0" xfId="0" applyFont="1" applyFill="1"/>
    <xf numFmtId="0" fontId="0" fillId="0" borderId="1" xfId="0" applyBorder="1"/>
    <xf numFmtId="9" fontId="0" fillId="0" borderId="1" xfId="0" applyNumberFormat="1" applyBorder="1"/>
    <xf numFmtId="0" fontId="0" fillId="4" borderId="0" xfId="0" applyFill="1"/>
    <xf numFmtId="0" fontId="0" fillId="4" borderId="1" xfId="0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0" xfId="0" applyFont="1" applyBorder="1"/>
    <xf numFmtId="0" fontId="3" fillId="4" borderId="0" xfId="0" applyFont="1" applyFill="1" applyBorder="1" applyAlignment="1">
      <alignment horizontal="center"/>
    </xf>
    <xf numFmtId="9" fontId="0" fillId="0" borderId="0" xfId="0" applyNumberFormat="1"/>
    <xf numFmtId="10" fontId="0" fillId="0" borderId="0" xfId="0" applyNumberFormat="1"/>
    <xf numFmtId="0" fontId="0" fillId="0" borderId="0" xfId="0" applyFill="1" applyBorder="1"/>
    <xf numFmtId="0" fontId="2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4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zoomScale="170" zoomScaleNormal="170" workbookViewId="0">
      <selection activeCell="G2" sqref="G2"/>
    </sheetView>
  </sheetViews>
  <sheetFormatPr baseColWidth="10" defaultRowHeight="12.75" x14ac:dyDescent="0.2"/>
  <cols>
    <col min="2" max="2" width="14.28515625" bestFit="1" customWidth="1"/>
    <col min="3" max="3" width="12.28515625" bestFit="1" customWidth="1"/>
    <col min="4" max="4" width="14.42578125" bestFit="1" customWidth="1"/>
    <col min="5" max="5" width="28" customWidth="1"/>
    <col min="6" max="6" width="11" bestFit="1" customWidth="1"/>
    <col min="7" max="7" width="13.140625" bestFit="1" customWidth="1"/>
    <col min="8" max="8" width="12.140625" bestFit="1" customWidth="1"/>
  </cols>
  <sheetData>
    <row r="1" spans="1:8" x14ac:dyDescent="0.2">
      <c r="A1" t="s">
        <v>14</v>
      </c>
      <c r="B1" t="s">
        <v>0</v>
      </c>
      <c r="C1" t="s">
        <v>1</v>
      </c>
      <c r="D1" t="s">
        <v>3</v>
      </c>
      <c r="E1" t="s">
        <v>5</v>
      </c>
      <c r="F1" s="1" t="s">
        <v>6</v>
      </c>
      <c r="G1" s="21" t="s">
        <v>78</v>
      </c>
      <c r="H1" s="22" t="s">
        <v>78</v>
      </c>
    </row>
    <row r="2" spans="1:8" x14ac:dyDescent="0.2">
      <c r="A2" t="s">
        <v>7</v>
      </c>
      <c r="B2" s="1">
        <v>30000</v>
      </c>
      <c r="C2" s="2">
        <f>(B2/30)</f>
        <v>1000</v>
      </c>
      <c r="D2" s="3">
        <f>(C2*$B$12/365)</f>
        <v>41.095890410958901</v>
      </c>
      <c r="E2" s="4">
        <f>(C2*$C$12/365)</f>
        <v>16.438356164383563</v>
      </c>
      <c r="F2" s="5">
        <f>(C2+D2+E2)</f>
        <v>1057.5342465753424</v>
      </c>
      <c r="G2" s="5">
        <f>F2*90</f>
        <v>95178.082191780821</v>
      </c>
      <c r="H2" s="6">
        <f>(F2*45)</f>
        <v>47589.04109589041</v>
      </c>
    </row>
    <row r="3" spans="1:8" x14ac:dyDescent="0.2">
      <c r="A3" t="s">
        <v>8</v>
      </c>
      <c r="B3" s="1">
        <v>15000</v>
      </c>
      <c r="C3" s="2">
        <f t="shared" ref="C3:C6" si="0">(B3/30)</f>
        <v>500</v>
      </c>
      <c r="D3" s="3">
        <f>(C3*$B$12/365)</f>
        <v>20.547945205479451</v>
      </c>
      <c r="E3" s="4">
        <f t="shared" ref="E3:E6" si="1">(C3*$C$12/365)</f>
        <v>8.2191780821917817</v>
      </c>
      <c r="F3" s="5">
        <f t="shared" ref="F3:F6" si="2">(C3+D3+E3)</f>
        <v>528.76712328767121</v>
      </c>
      <c r="G3" s="5">
        <f t="shared" ref="G3:G6" si="3">F3*90</f>
        <v>47589.04109589041</v>
      </c>
      <c r="H3" s="6">
        <f t="shared" ref="H3:H6" si="4">(F3*45)</f>
        <v>23794.520547945205</v>
      </c>
    </row>
    <row r="4" spans="1:8" x14ac:dyDescent="0.2">
      <c r="A4" t="s">
        <v>9</v>
      </c>
      <c r="B4" s="1">
        <v>20000</v>
      </c>
      <c r="C4" s="2">
        <f t="shared" si="0"/>
        <v>666.66666666666663</v>
      </c>
      <c r="D4" s="3">
        <f>(C4*$B$12/365)</f>
        <v>27.397260273972602</v>
      </c>
      <c r="E4" s="4">
        <f t="shared" si="1"/>
        <v>10.95890410958904</v>
      </c>
      <c r="F4" s="5">
        <f t="shared" si="2"/>
        <v>705.02283105022832</v>
      </c>
      <c r="G4" s="5">
        <f t="shared" si="3"/>
        <v>63452.054794520547</v>
      </c>
      <c r="H4" s="6">
        <f t="shared" si="4"/>
        <v>31726.027397260274</v>
      </c>
    </row>
    <row r="5" spans="1:8" x14ac:dyDescent="0.2">
      <c r="A5" t="s">
        <v>10</v>
      </c>
      <c r="B5" s="1">
        <v>15000</v>
      </c>
      <c r="C5" s="2">
        <f t="shared" si="0"/>
        <v>500</v>
      </c>
      <c r="D5" s="3">
        <f>(C5*$B$12/365)</f>
        <v>20.547945205479451</v>
      </c>
      <c r="E5" s="4">
        <f t="shared" si="1"/>
        <v>8.2191780821917817</v>
      </c>
      <c r="F5" s="5">
        <f t="shared" si="2"/>
        <v>528.76712328767121</v>
      </c>
      <c r="G5" s="5">
        <f t="shared" si="3"/>
        <v>47589.04109589041</v>
      </c>
      <c r="H5" s="6">
        <f t="shared" si="4"/>
        <v>23794.520547945205</v>
      </c>
    </row>
    <row r="6" spans="1:8" x14ac:dyDescent="0.2">
      <c r="A6" t="s">
        <v>11</v>
      </c>
      <c r="B6" s="1">
        <v>12000</v>
      </c>
      <c r="C6" s="2">
        <f t="shared" si="0"/>
        <v>400</v>
      </c>
      <c r="D6" s="3">
        <f>(C6*$B$12/365)</f>
        <v>16.438356164383563</v>
      </c>
      <c r="E6" s="4">
        <f t="shared" si="1"/>
        <v>6.5753424657534243</v>
      </c>
      <c r="F6" s="5">
        <f t="shared" si="2"/>
        <v>423.01369863013696</v>
      </c>
      <c r="G6" s="5">
        <f t="shared" si="3"/>
        <v>38071.232876712325</v>
      </c>
      <c r="H6" s="6">
        <f t="shared" si="4"/>
        <v>19035.616438356163</v>
      </c>
    </row>
    <row r="8" spans="1:8" x14ac:dyDescent="0.2">
      <c r="B8" s="20" t="s">
        <v>12</v>
      </c>
      <c r="C8" s="20"/>
      <c r="D8" s="20"/>
      <c r="E8" s="20"/>
      <c r="F8" s="20"/>
    </row>
    <row r="11" spans="1:8" x14ac:dyDescent="0.2">
      <c r="B11" s="11" t="s">
        <v>2</v>
      </c>
      <c r="C11" s="11" t="s">
        <v>4</v>
      </c>
    </row>
    <row r="12" spans="1:8" x14ac:dyDescent="0.2">
      <c r="B12">
        <v>15</v>
      </c>
      <c r="C12">
        <v>6</v>
      </c>
    </row>
  </sheetData>
  <mergeCells count="1">
    <mergeCell ref="B8:F8"/>
  </mergeCells>
  <phoneticPr fontId="0" type="noConversion"/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="190" zoomScaleNormal="190" workbookViewId="0">
      <selection activeCell="D2" sqref="D2"/>
    </sheetView>
  </sheetViews>
  <sheetFormatPr baseColWidth="10" defaultRowHeight="12.75" x14ac:dyDescent="0.2"/>
  <cols>
    <col min="2" max="2" width="14.28515625" bestFit="1" customWidth="1"/>
    <col min="4" max="4" width="39.140625" bestFit="1" customWidth="1"/>
    <col min="5" max="5" width="19.5703125" bestFit="1" customWidth="1"/>
    <col min="6" max="6" width="15.85546875" bestFit="1" customWidth="1"/>
    <col min="7" max="7" width="19.85546875" customWidth="1"/>
  </cols>
  <sheetData>
    <row r="1" spans="1:7" x14ac:dyDescent="0.2">
      <c r="A1" s="23" t="s">
        <v>14</v>
      </c>
      <c r="B1" s="23" t="s">
        <v>0</v>
      </c>
      <c r="C1" s="23" t="s">
        <v>6</v>
      </c>
      <c r="D1" s="23" t="s">
        <v>79</v>
      </c>
      <c r="E1" s="23" t="s">
        <v>6</v>
      </c>
    </row>
    <row r="2" spans="1:7" x14ac:dyDescent="0.2">
      <c r="A2" t="s">
        <v>7</v>
      </c>
      <c r="B2" s="1">
        <v>30000</v>
      </c>
      <c r="C2" s="2">
        <f>(B2/30)</f>
        <v>1000</v>
      </c>
      <c r="D2" s="5">
        <f>(C2*$B$14/365+C2*$C$14/365)</f>
        <v>57.534246575342465</v>
      </c>
      <c r="E2" s="5">
        <f>(C2+D2)</f>
        <v>1057.5342465753424</v>
      </c>
    </row>
    <row r="3" spans="1:7" x14ac:dyDescent="0.2">
      <c r="A3" t="s">
        <v>8</v>
      </c>
      <c r="B3" s="1">
        <v>15000</v>
      </c>
      <c r="C3" s="2">
        <f t="shared" ref="C3:C6" si="0">(B3/30)</f>
        <v>500</v>
      </c>
      <c r="D3" s="5">
        <f>(C3*$B$14/365+C3*$C$14/365)</f>
        <v>28.767123287671232</v>
      </c>
      <c r="E3" s="5">
        <f t="shared" ref="E3:E6" si="1">(C3+D3)</f>
        <v>528.76712328767121</v>
      </c>
    </row>
    <row r="4" spans="1:7" x14ac:dyDescent="0.2">
      <c r="A4" t="s">
        <v>9</v>
      </c>
      <c r="B4" s="1">
        <v>20000</v>
      </c>
      <c r="C4" s="2">
        <f t="shared" si="0"/>
        <v>666.66666666666663</v>
      </c>
      <c r="D4" s="5">
        <f t="shared" ref="D4:D6" si="2">(C4*$B$14/365+C4*$C$14/365)</f>
        <v>38.356164383561641</v>
      </c>
      <c r="E4" s="5">
        <f t="shared" si="1"/>
        <v>705.02283105022832</v>
      </c>
    </row>
    <row r="5" spans="1:7" x14ac:dyDescent="0.2">
      <c r="A5" t="s">
        <v>10</v>
      </c>
      <c r="B5" s="1">
        <v>15000</v>
      </c>
      <c r="C5" s="2">
        <f t="shared" si="0"/>
        <v>500</v>
      </c>
      <c r="D5" s="5">
        <f t="shared" si="2"/>
        <v>28.767123287671232</v>
      </c>
      <c r="E5" s="5">
        <f t="shared" si="1"/>
        <v>528.76712328767121</v>
      </c>
    </row>
    <row r="6" spans="1:7" x14ac:dyDescent="0.2">
      <c r="A6" t="s">
        <v>11</v>
      </c>
      <c r="B6" s="1">
        <v>12000</v>
      </c>
      <c r="C6" s="2">
        <f t="shared" si="0"/>
        <v>400</v>
      </c>
      <c r="D6" s="5">
        <f t="shared" si="2"/>
        <v>23.013698630136986</v>
      </c>
      <c r="E6" s="5">
        <f t="shared" si="1"/>
        <v>423.01369863013701</v>
      </c>
    </row>
    <row r="9" spans="1:7" x14ac:dyDescent="0.2">
      <c r="B9" s="7" t="s">
        <v>13</v>
      </c>
      <c r="C9" s="7"/>
      <c r="D9" s="7"/>
      <c r="E9" s="7"/>
      <c r="F9" s="7"/>
      <c r="G9" s="7"/>
    </row>
    <row r="10" spans="1:7" x14ac:dyDescent="0.2">
      <c r="A10" s="8"/>
    </row>
    <row r="12" spans="1:7" x14ac:dyDescent="0.2">
      <c r="G12" t="s">
        <v>66</v>
      </c>
    </row>
    <row r="13" spans="1:7" x14ac:dyDescent="0.2">
      <c r="B13" s="11" t="s">
        <v>2</v>
      </c>
      <c r="C13" s="11" t="s">
        <v>4</v>
      </c>
      <c r="F13">
        <f>(5+5*5)*10</f>
        <v>300</v>
      </c>
      <c r="G13" t="s">
        <v>67</v>
      </c>
    </row>
    <row r="14" spans="1:7" x14ac:dyDescent="0.2">
      <c r="B14">
        <v>15</v>
      </c>
      <c r="C14">
        <v>6</v>
      </c>
      <c r="G14" t="s">
        <v>68</v>
      </c>
    </row>
    <row r="15" spans="1:7" x14ac:dyDescent="0.2">
      <c r="G15" t="s">
        <v>69</v>
      </c>
    </row>
    <row r="22" spans="5:5" x14ac:dyDescent="0.2">
      <c r="E22" s="5"/>
    </row>
  </sheetData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zoomScale="190" zoomScaleNormal="190" workbookViewId="0">
      <selection activeCell="J7" sqref="J7"/>
    </sheetView>
  </sheetViews>
  <sheetFormatPr baseColWidth="10" defaultRowHeight="12.75" x14ac:dyDescent="0.2"/>
  <cols>
    <col min="1" max="1" width="9.85546875" bestFit="1" customWidth="1"/>
    <col min="2" max="4" width="4.85546875" bestFit="1" customWidth="1"/>
    <col min="5" max="7" width="6.5703125" bestFit="1" customWidth="1"/>
    <col min="8" max="9" width="5.42578125" bestFit="1" customWidth="1"/>
    <col min="10" max="10" width="9" bestFit="1" customWidth="1"/>
  </cols>
  <sheetData>
    <row r="1" spans="1:10" x14ac:dyDescent="0.2">
      <c r="A1" s="12" t="s">
        <v>14</v>
      </c>
      <c r="B1" s="12" t="s">
        <v>17</v>
      </c>
      <c r="C1" s="12" t="s">
        <v>18</v>
      </c>
      <c r="D1" s="12" t="s">
        <v>19</v>
      </c>
      <c r="E1" s="12" t="s">
        <v>20</v>
      </c>
      <c r="F1" s="12" t="s">
        <v>21</v>
      </c>
      <c r="G1" s="12" t="s">
        <v>22</v>
      </c>
      <c r="H1" s="12" t="s">
        <v>23</v>
      </c>
      <c r="I1" s="12" t="s">
        <v>24</v>
      </c>
      <c r="J1" s="12" t="s">
        <v>25</v>
      </c>
    </row>
    <row r="2" spans="1:10" x14ac:dyDescent="0.2">
      <c r="A2" s="9" t="s">
        <v>9</v>
      </c>
      <c r="B2" s="9">
        <v>10</v>
      </c>
      <c r="C2" s="9">
        <v>10</v>
      </c>
      <c r="D2" s="9">
        <v>10</v>
      </c>
      <c r="E2" s="9">
        <v>10</v>
      </c>
      <c r="F2" s="9">
        <v>10</v>
      </c>
      <c r="G2" s="9">
        <v>10</v>
      </c>
      <c r="H2" s="9">
        <v>10</v>
      </c>
      <c r="I2" s="9">
        <v>10</v>
      </c>
      <c r="J2" s="9">
        <f>AVERAGE(B2:D2)*$B$8+AVERAGE(E2:G2)*$B$9+AVERAGE(H2:I2)*$B$10</f>
        <v>10</v>
      </c>
    </row>
    <row r="3" spans="1:10" x14ac:dyDescent="0.2">
      <c r="A3" s="9" t="s">
        <v>15</v>
      </c>
      <c r="B3" s="9">
        <v>10</v>
      </c>
      <c r="C3" s="9">
        <v>9</v>
      </c>
      <c r="D3" s="9">
        <v>9</v>
      </c>
      <c r="E3" s="9">
        <v>8</v>
      </c>
      <c r="F3" s="9">
        <v>8</v>
      </c>
      <c r="G3" s="9">
        <v>8</v>
      </c>
      <c r="H3" s="9">
        <v>8</v>
      </c>
      <c r="I3" s="9">
        <v>0</v>
      </c>
      <c r="J3" s="9">
        <f>AVERAGE(B3:D3)*$B$8+AVERAGE(E3:G3)*$B$9+AVERAGE(H3:I3)*$B$10</f>
        <v>5.1333333333333329</v>
      </c>
    </row>
    <row r="4" spans="1:10" x14ac:dyDescent="0.2">
      <c r="A4" s="9" t="s">
        <v>16</v>
      </c>
      <c r="B4" s="9">
        <v>5</v>
      </c>
      <c r="C4" s="9">
        <v>5</v>
      </c>
      <c r="D4" s="9">
        <v>5</v>
      </c>
      <c r="E4" s="9">
        <v>0</v>
      </c>
      <c r="F4" s="9">
        <v>0</v>
      </c>
      <c r="G4" s="9">
        <v>0</v>
      </c>
      <c r="H4" s="9">
        <v>10</v>
      </c>
      <c r="I4" s="9">
        <v>10</v>
      </c>
      <c r="J4" s="9">
        <f>AVERAGE(B4:D4)*$B$8+AVERAGE(E4:G4)*$B$9+AVERAGE(H4:I4)*$B$10</f>
        <v>8</v>
      </c>
    </row>
    <row r="8" spans="1:10" x14ac:dyDescent="0.2">
      <c r="A8" s="9" t="s">
        <v>26</v>
      </c>
      <c r="B8" s="10">
        <v>0.1</v>
      </c>
    </row>
    <row r="9" spans="1:10" x14ac:dyDescent="0.2">
      <c r="A9" s="9" t="s">
        <v>27</v>
      </c>
      <c r="B9" s="10">
        <v>0.15</v>
      </c>
    </row>
    <row r="10" spans="1:10" x14ac:dyDescent="0.2">
      <c r="A10" s="9" t="s">
        <v>28</v>
      </c>
      <c r="B10" s="10">
        <v>0.75</v>
      </c>
    </row>
  </sheetData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topLeftCell="A13" zoomScale="130" zoomScaleNormal="130" workbookViewId="0">
      <selection activeCell="H36" sqref="H36"/>
    </sheetView>
  </sheetViews>
  <sheetFormatPr baseColWidth="10" defaultRowHeight="12.75" x14ac:dyDescent="0.2"/>
  <cols>
    <col min="1" max="1" width="4" bestFit="1" customWidth="1"/>
    <col min="2" max="2" width="9.85546875" bestFit="1" customWidth="1"/>
    <col min="3" max="3" width="16.42578125" bestFit="1" customWidth="1"/>
    <col min="4" max="4" width="16.7109375" bestFit="1" customWidth="1"/>
    <col min="5" max="5" width="7.42578125" bestFit="1" customWidth="1"/>
    <col min="6" max="6" width="14.140625" bestFit="1" customWidth="1"/>
    <col min="7" max="7" width="13.140625" bestFit="1" customWidth="1"/>
    <col min="8" max="8" width="19.42578125" bestFit="1" customWidth="1"/>
    <col min="9" max="9" width="19.5703125" bestFit="1" customWidth="1"/>
    <col min="10" max="10" width="31.140625" bestFit="1" customWidth="1"/>
  </cols>
  <sheetData>
    <row r="1" spans="1:11" x14ac:dyDescent="0.2">
      <c r="A1" s="16" t="s">
        <v>29</v>
      </c>
      <c r="B1" s="16" t="s">
        <v>14</v>
      </c>
      <c r="C1" s="16" t="s">
        <v>30</v>
      </c>
      <c r="D1" s="16" t="s">
        <v>31</v>
      </c>
      <c r="E1" s="16" t="s">
        <v>32</v>
      </c>
      <c r="F1" s="16" t="s">
        <v>61</v>
      </c>
      <c r="G1" s="16" t="s">
        <v>62</v>
      </c>
      <c r="H1" s="16" t="s">
        <v>63</v>
      </c>
      <c r="I1" s="16" t="s">
        <v>64</v>
      </c>
      <c r="J1" s="16" t="s">
        <v>65</v>
      </c>
      <c r="K1" s="16" t="s">
        <v>72</v>
      </c>
    </row>
    <row r="2" spans="1:11" x14ac:dyDescent="0.2">
      <c r="A2" s="13">
        <v>1</v>
      </c>
      <c r="B2" s="14" t="s">
        <v>33</v>
      </c>
      <c r="C2" s="14" t="s">
        <v>34</v>
      </c>
      <c r="D2" s="14" t="s">
        <v>35</v>
      </c>
      <c r="E2" s="13">
        <v>5000</v>
      </c>
      <c r="F2" s="19" t="s">
        <v>73</v>
      </c>
      <c r="G2" s="19" t="s">
        <v>74</v>
      </c>
      <c r="H2" s="19" t="s">
        <v>75</v>
      </c>
      <c r="I2" s="19" t="s">
        <v>76</v>
      </c>
      <c r="J2" s="19" t="s">
        <v>77</v>
      </c>
    </row>
    <row r="3" spans="1:11" x14ac:dyDescent="0.2">
      <c r="A3" s="13">
        <v>2</v>
      </c>
      <c r="B3" s="14" t="s">
        <v>36</v>
      </c>
      <c r="C3" s="14" t="s">
        <v>37</v>
      </c>
      <c r="D3" s="14" t="s">
        <v>38</v>
      </c>
      <c r="E3" s="13">
        <v>7500</v>
      </c>
      <c r="F3" s="14"/>
      <c r="G3" s="14"/>
      <c r="H3" s="14"/>
      <c r="I3" s="14"/>
      <c r="J3" s="14"/>
    </row>
    <row r="4" spans="1:11" x14ac:dyDescent="0.2">
      <c r="A4" s="13">
        <v>3</v>
      </c>
      <c r="B4" s="14" t="s">
        <v>39</v>
      </c>
      <c r="C4" s="14" t="s">
        <v>40</v>
      </c>
      <c r="D4" s="14" t="s">
        <v>41</v>
      </c>
      <c r="E4" s="13">
        <v>9000</v>
      </c>
      <c r="F4" s="14"/>
      <c r="G4" s="14"/>
      <c r="H4" s="14"/>
      <c r="I4" s="14"/>
      <c r="J4" s="14"/>
    </row>
    <row r="5" spans="1:11" x14ac:dyDescent="0.2">
      <c r="A5" s="13">
        <v>4</v>
      </c>
      <c r="B5" s="14" t="s">
        <v>42</v>
      </c>
      <c r="C5" s="14" t="s">
        <v>43</v>
      </c>
      <c r="D5" s="14" t="s">
        <v>44</v>
      </c>
      <c r="E5" s="13">
        <v>20000</v>
      </c>
      <c r="F5" s="14"/>
      <c r="G5" s="14"/>
      <c r="H5" s="14"/>
      <c r="I5" s="14"/>
      <c r="J5" s="14"/>
    </row>
    <row r="6" spans="1:11" x14ac:dyDescent="0.2">
      <c r="A6" s="13">
        <v>5</v>
      </c>
      <c r="B6" s="14" t="s">
        <v>15</v>
      </c>
      <c r="C6" s="14" t="s">
        <v>45</v>
      </c>
      <c r="D6" s="14" t="s">
        <v>46</v>
      </c>
      <c r="E6" s="13">
        <v>15000</v>
      </c>
      <c r="F6" s="14"/>
      <c r="G6" s="14"/>
      <c r="H6" s="14"/>
      <c r="I6" s="14"/>
      <c r="J6" s="14"/>
    </row>
    <row r="7" spans="1:11" x14ac:dyDescent="0.2">
      <c r="A7" s="13">
        <v>6</v>
      </c>
      <c r="B7" s="14" t="s">
        <v>47</v>
      </c>
      <c r="C7" s="14" t="s">
        <v>48</v>
      </c>
      <c r="D7" s="14" t="s">
        <v>49</v>
      </c>
      <c r="E7" s="13">
        <v>7500</v>
      </c>
      <c r="F7" s="14"/>
      <c r="G7" s="14"/>
      <c r="H7" s="14"/>
      <c r="I7" s="14"/>
      <c r="J7" s="14"/>
    </row>
    <row r="8" spans="1:11" x14ac:dyDescent="0.2">
      <c r="A8" s="13">
        <v>7</v>
      </c>
      <c r="B8" s="14" t="s">
        <v>50</v>
      </c>
      <c r="C8" s="14" t="s">
        <v>51</v>
      </c>
      <c r="D8" s="14" t="s">
        <v>52</v>
      </c>
      <c r="E8" s="13">
        <v>15000</v>
      </c>
      <c r="F8" s="14"/>
      <c r="G8" s="14"/>
      <c r="H8" s="14"/>
      <c r="I8" s="14"/>
      <c r="J8" s="14"/>
    </row>
    <row r="9" spans="1:11" x14ac:dyDescent="0.2">
      <c r="A9" s="13">
        <v>8</v>
      </c>
      <c r="B9" s="14" t="s">
        <v>53</v>
      </c>
      <c r="C9" s="14" t="s">
        <v>41</v>
      </c>
      <c r="D9" s="14" t="s">
        <v>54</v>
      </c>
      <c r="E9" s="13">
        <v>30000</v>
      </c>
      <c r="F9" s="14"/>
      <c r="G9" s="14"/>
      <c r="H9" s="14"/>
      <c r="I9" s="14"/>
      <c r="J9" s="14"/>
    </row>
    <row r="10" spans="1:11" x14ac:dyDescent="0.2">
      <c r="A10" s="13">
        <v>9</v>
      </c>
      <c r="B10" s="14" t="s">
        <v>55</v>
      </c>
      <c r="C10" s="14" t="s">
        <v>56</v>
      </c>
      <c r="D10" s="14" t="s">
        <v>57</v>
      </c>
      <c r="E10" s="13">
        <v>35000</v>
      </c>
      <c r="F10" s="14"/>
      <c r="G10" s="14"/>
      <c r="H10" s="14"/>
      <c r="I10" s="14"/>
      <c r="J10" s="14"/>
    </row>
    <row r="11" spans="1:11" x14ac:dyDescent="0.2">
      <c r="A11" s="13">
        <v>10</v>
      </c>
      <c r="B11" s="15" t="s">
        <v>58</v>
      </c>
      <c r="C11" s="14" t="s">
        <v>59</v>
      </c>
      <c r="D11" s="15" t="s">
        <v>60</v>
      </c>
      <c r="E11" s="13">
        <v>50000</v>
      </c>
      <c r="F11" s="14"/>
      <c r="G11" s="14"/>
      <c r="H11" s="14"/>
      <c r="I11" s="14"/>
      <c r="J11" s="14"/>
    </row>
    <row r="15" spans="1:11" x14ac:dyDescent="0.2">
      <c r="F15" s="11" t="s">
        <v>61</v>
      </c>
      <c r="G15" s="11" t="s">
        <v>70</v>
      </c>
      <c r="H15" s="11" t="s">
        <v>71</v>
      </c>
    </row>
    <row r="16" spans="1:11" x14ac:dyDescent="0.2">
      <c r="F16" s="17">
        <v>0.16</v>
      </c>
      <c r="G16" s="17">
        <v>0.1</v>
      </c>
      <c r="H16" s="18">
        <v>0.106666</v>
      </c>
    </row>
    <row r="18" spans="5:11" x14ac:dyDescent="0.2">
      <c r="E18" s="16" t="s">
        <v>32</v>
      </c>
      <c r="F18" s="16" t="s">
        <v>61</v>
      </c>
      <c r="G18" s="16" t="s">
        <v>62</v>
      </c>
      <c r="H18" s="16" t="s">
        <v>63</v>
      </c>
      <c r="I18" s="16" t="s">
        <v>64</v>
      </c>
      <c r="J18" s="16" t="s">
        <v>65</v>
      </c>
      <c r="K18" s="16" t="s">
        <v>72</v>
      </c>
    </row>
    <row r="19" spans="5:11" x14ac:dyDescent="0.2">
      <c r="E19" s="13">
        <v>5000</v>
      </c>
      <c r="F19" s="19">
        <f>(E19*F$16)</f>
        <v>800</v>
      </c>
      <c r="G19" s="19">
        <f>(E19+F19)</f>
        <v>5800</v>
      </c>
      <c r="H19" s="19">
        <f>(E19*F$16)</f>
        <v>800</v>
      </c>
      <c r="I19" s="19">
        <f>(E19*G$16)</f>
        <v>500</v>
      </c>
      <c r="J19" s="19">
        <f>(G19-H19-I19)</f>
        <v>4500</v>
      </c>
    </row>
    <row r="20" spans="5:11" x14ac:dyDescent="0.2">
      <c r="E20" s="13">
        <v>7500</v>
      </c>
      <c r="F20" s="19">
        <f t="shared" ref="F20:F28" si="0">(E20*F$16)</f>
        <v>1200</v>
      </c>
      <c r="G20" s="19">
        <f t="shared" ref="G20:G28" si="1">(E20+F20)</f>
        <v>8700</v>
      </c>
      <c r="H20" s="19">
        <f t="shared" ref="H20:H28" si="2">(E20*F$16)</f>
        <v>1200</v>
      </c>
      <c r="I20" s="19">
        <f t="shared" ref="I20:I28" si="3">(E20*G$16)</f>
        <v>750</v>
      </c>
      <c r="J20" s="19">
        <f t="shared" ref="J20:J28" si="4">(G20-H20-I20)</f>
        <v>6750</v>
      </c>
    </row>
    <row r="21" spans="5:11" x14ac:dyDescent="0.2">
      <c r="E21" s="13">
        <v>9000</v>
      </c>
      <c r="F21" s="19">
        <f t="shared" si="0"/>
        <v>1440</v>
      </c>
      <c r="G21" s="19">
        <f t="shared" si="1"/>
        <v>10440</v>
      </c>
      <c r="H21" s="19">
        <f t="shared" si="2"/>
        <v>1440</v>
      </c>
      <c r="I21" s="19">
        <f t="shared" si="3"/>
        <v>900</v>
      </c>
      <c r="J21" s="19">
        <f t="shared" si="4"/>
        <v>8100</v>
      </c>
    </row>
    <row r="22" spans="5:11" x14ac:dyDescent="0.2">
      <c r="E22" s="13">
        <v>20000</v>
      </c>
      <c r="F22" s="19">
        <f t="shared" si="0"/>
        <v>3200</v>
      </c>
      <c r="G22" s="19">
        <f t="shared" si="1"/>
        <v>23200</v>
      </c>
      <c r="H22" s="19">
        <f t="shared" si="2"/>
        <v>3200</v>
      </c>
      <c r="I22" s="19">
        <f t="shared" si="3"/>
        <v>2000</v>
      </c>
      <c r="J22" s="19">
        <f t="shared" si="4"/>
        <v>18000</v>
      </c>
    </row>
    <row r="23" spans="5:11" x14ac:dyDescent="0.2">
      <c r="E23" s="13">
        <v>15000</v>
      </c>
      <c r="F23" s="19">
        <f t="shared" si="0"/>
        <v>2400</v>
      </c>
      <c r="G23" s="19">
        <f t="shared" si="1"/>
        <v>17400</v>
      </c>
      <c r="H23" s="19">
        <f t="shared" si="2"/>
        <v>2400</v>
      </c>
      <c r="I23" s="19">
        <f t="shared" si="3"/>
        <v>1500</v>
      </c>
      <c r="J23" s="19">
        <f t="shared" si="4"/>
        <v>13500</v>
      </c>
    </row>
    <row r="24" spans="5:11" x14ac:dyDescent="0.2">
      <c r="E24" s="13">
        <v>7500</v>
      </c>
      <c r="F24" s="19">
        <f t="shared" si="0"/>
        <v>1200</v>
      </c>
      <c r="G24" s="19">
        <f t="shared" si="1"/>
        <v>8700</v>
      </c>
      <c r="H24" s="19">
        <f t="shared" si="2"/>
        <v>1200</v>
      </c>
      <c r="I24" s="19">
        <f t="shared" si="3"/>
        <v>750</v>
      </c>
      <c r="J24" s="19">
        <f t="shared" si="4"/>
        <v>6750</v>
      </c>
    </row>
    <row r="25" spans="5:11" x14ac:dyDescent="0.2">
      <c r="E25" s="13">
        <v>15000</v>
      </c>
      <c r="F25" s="19">
        <f t="shared" si="0"/>
        <v>2400</v>
      </c>
      <c r="G25" s="19">
        <f t="shared" si="1"/>
        <v>17400</v>
      </c>
      <c r="H25" s="19">
        <f t="shared" si="2"/>
        <v>2400</v>
      </c>
      <c r="I25" s="19">
        <f t="shared" si="3"/>
        <v>1500</v>
      </c>
      <c r="J25" s="19">
        <f t="shared" si="4"/>
        <v>13500</v>
      </c>
    </row>
    <row r="26" spans="5:11" x14ac:dyDescent="0.2">
      <c r="E26" s="13">
        <v>30000</v>
      </c>
      <c r="F26" s="19">
        <f t="shared" si="0"/>
        <v>4800</v>
      </c>
      <c r="G26" s="19">
        <f t="shared" si="1"/>
        <v>34800</v>
      </c>
      <c r="H26" s="19">
        <f t="shared" si="2"/>
        <v>4800</v>
      </c>
      <c r="I26" s="19">
        <f t="shared" si="3"/>
        <v>3000</v>
      </c>
      <c r="J26" s="19">
        <f t="shared" si="4"/>
        <v>27000</v>
      </c>
    </row>
    <row r="27" spans="5:11" x14ac:dyDescent="0.2">
      <c r="E27" s="13">
        <v>35000</v>
      </c>
      <c r="F27" s="19">
        <f t="shared" si="0"/>
        <v>5600</v>
      </c>
      <c r="G27" s="19">
        <f t="shared" si="1"/>
        <v>40600</v>
      </c>
      <c r="H27" s="19">
        <f t="shared" si="2"/>
        <v>5600</v>
      </c>
      <c r="I27" s="19">
        <f t="shared" si="3"/>
        <v>3500</v>
      </c>
      <c r="J27" s="19">
        <f t="shared" si="4"/>
        <v>31500</v>
      </c>
    </row>
    <row r="28" spans="5:11" x14ac:dyDescent="0.2">
      <c r="E28" s="13">
        <v>50000</v>
      </c>
      <c r="F28" s="19">
        <f t="shared" si="0"/>
        <v>8000</v>
      </c>
      <c r="G28" s="19">
        <f t="shared" si="1"/>
        <v>58000</v>
      </c>
      <c r="H28" s="19">
        <f t="shared" si="2"/>
        <v>8000</v>
      </c>
      <c r="I28" s="19">
        <f t="shared" si="3"/>
        <v>5000</v>
      </c>
      <c r="J28" s="19">
        <f t="shared" si="4"/>
        <v>45000</v>
      </c>
    </row>
    <row r="30" spans="5:11" x14ac:dyDescent="0.2">
      <c r="E30" s="16" t="s">
        <v>32</v>
      </c>
      <c r="F30" s="16" t="s">
        <v>65</v>
      </c>
    </row>
    <row r="31" spans="5:11" x14ac:dyDescent="0.2">
      <c r="E31" s="13">
        <v>5000</v>
      </c>
      <c r="F31" s="19">
        <f>(E31*F$16)+E31-(E31*F$16)-E31*G$16</f>
        <v>4500</v>
      </c>
    </row>
    <row r="32" spans="5:11" x14ac:dyDescent="0.2">
      <c r="E32" s="13">
        <v>7500</v>
      </c>
      <c r="F32" s="19">
        <f t="shared" ref="F32:F40" si="5">(E32*F$16)+E32-(E32*F$16)-E32*G$16</f>
        <v>6750</v>
      </c>
    </row>
    <row r="33" spans="5:6" x14ac:dyDescent="0.2">
      <c r="E33" s="13">
        <v>9000</v>
      </c>
      <c r="F33" s="19">
        <f t="shared" si="5"/>
        <v>8100</v>
      </c>
    </row>
    <row r="34" spans="5:6" x14ac:dyDescent="0.2">
      <c r="E34" s="13">
        <v>20000</v>
      </c>
      <c r="F34" s="19">
        <f t="shared" si="5"/>
        <v>18000</v>
      </c>
    </row>
    <row r="35" spans="5:6" x14ac:dyDescent="0.2">
      <c r="E35" s="13">
        <v>15000</v>
      </c>
      <c r="F35" s="19">
        <f t="shared" si="5"/>
        <v>13500</v>
      </c>
    </row>
    <row r="36" spans="5:6" x14ac:dyDescent="0.2">
      <c r="E36" s="13">
        <v>7500</v>
      </c>
      <c r="F36" s="19">
        <f t="shared" si="5"/>
        <v>6750</v>
      </c>
    </row>
    <row r="37" spans="5:6" x14ac:dyDescent="0.2">
      <c r="E37" s="13">
        <v>15000</v>
      </c>
      <c r="F37" s="19">
        <f t="shared" si="5"/>
        <v>13500</v>
      </c>
    </row>
    <row r="38" spans="5:6" x14ac:dyDescent="0.2">
      <c r="E38" s="13">
        <v>30000</v>
      </c>
      <c r="F38" s="19">
        <f t="shared" si="5"/>
        <v>27000</v>
      </c>
    </row>
    <row r="39" spans="5:6" x14ac:dyDescent="0.2">
      <c r="E39" s="13">
        <v>35000</v>
      </c>
      <c r="F39" s="19">
        <f t="shared" si="5"/>
        <v>31500</v>
      </c>
    </row>
    <row r="40" spans="5:6" x14ac:dyDescent="0.2">
      <c r="E40" s="13">
        <v>50000</v>
      </c>
      <c r="F40" s="19">
        <f t="shared" si="5"/>
        <v>45000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1eraForma</vt:lpstr>
      <vt:lpstr>2aforma</vt:lpstr>
      <vt:lpstr>calif</vt:lpstr>
      <vt:lpstr>CFDI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</dc:creator>
  <cp:lastModifiedBy>123</cp:lastModifiedBy>
  <dcterms:created xsi:type="dcterms:W3CDTF">2007-06-13T19:21:02Z</dcterms:created>
  <dcterms:modified xsi:type="dcterms:W3CDTF">2021-11-01T19:01:49Z</dcterms:modified>
</cp:coreProperties>
</file>