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aqueline Torres\Documents\Excel Basico\"/>
    </mc:Choice>
  </mc:AlternateContent>
  <bookViews>
    <workbookView xWindow="0" yWindow="0" windowWidth="14130" windowHeight="5700" firstSheet="7" activeTab="7"/>
  </bookViews>
  <sheets>
    <sheet name="Parentesis" sheetId="1" r:id="rId1"/>
    <sheet name="Ejemplo Parentésis" sheetId="9" r:id="rId2"/>
    <sheet name="EjercicioParentésis" sheetId="2" r:id="rId3"/>
    <sheet name="Fórmulas" sheetId="3" r:id="rId4"/>
    <sheet name="Ejercicios" sheetId="4" r:id="rId5"/>
    <sheet name="Absolutos" sheetId="7" r:id="rId6"/>
    <sheet name="Mixtas" sheetId="6" r:id="rId7"/>
    <sheet name="Haber trimestral" sheetId="8" r:id="rId8"/>
    <sheet name="Enero" sheetId="10" r:id="rId9"/>
    <sheet name="Febrero" sheetId="11" r:id="rId10"/>
    <sheet name="Marzo" sheetId="12" r:id="rId11"/>
  </sheets>
  <definedNames>
    <definedName name="MmExcelLinker_C4CC9482_3E4D_4F7D_9B2D_8E8D10DC55B6">#REF!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8" l="1"/>
  <c r="B12" i="8"/>
  <c r="B17" i="6"/>
  <c r="C17" i="6"/>
  <c r="D17" i="6"/>
  <c r="B18" i="6"/>
  <c r="C18" i="6"/>
  <c r="D18" i="6"/>
  <c r="C16" i="6"/>
  <c r="D16" i="6"/>
  <c r="B16" i="6"/>
  <c r="G14" i="6"/>
  <c r="H14" i="6"/>
  <c r="I14" i="6"/>
  <c r="J14" i="6"/>
  <c r="K14" i="6"/>
  <c r="L14" i="6"/>
  <c r="M14" i="6"/>
  <c r="N14" i="6"/>
  <c r="O14" i="6"/>
  <c r="P14" i="6"/>
  <c r="G15" i="6"/>
  <c r="H15" i="6"/>
  <c r="I15" i="6"/>
  <c r="J15" i="6"/>
  <c r="K15" i="6"/>
  <c r="L15" i="6"/>
  <c r="M15" i="6"/>
  <c r="N15" i="6"/>
  <c r="O15" i="6"/>
  <c r="P15" i="6"/>
  <c r="G16" i="6"/>
  <c r="H16" i="6"/>
  <c r="I16" i="6"/>
  <c r="J16" i="6"/>
  <c r="K16" i="6"/>
  <c r="L16" i="6"/>
  <c r="M16" i="6"/>
  <c r="N16" i="6"/>
  <c r="O16" i="6"/>
  <c r="P16" i="6"/>
  <c r="G17" i="6"/>
  <c r="H17" i="6"/>
  <c r="I17" i="6"/>
  <c r="J17" i="6"/>
  <c r="K17" i="6"/>
  <c r="L17" i="6"/>
  <c r="M17" i="6"/>
  <c r="N17" i="6"/>
  <c r="O17" i="6"/>
  <c r="P17" i="6"/>
  <c r="G18" i="6"/>
  <c r="H18" i="6"/>
  <c r="I18" i="6"/>
  <c r="J18" i="6"/>
  <c r="K18" i="6"/>
  <c r="L18" i="6"/>
  <c r="M18" i="6"/>
  <c r="N18" i="6"/>
  <c r="O18" i="6"/>
  <c r="P18" i="6"/>
  <c r="G19" i="6"/>
  <c r="H19" i="6"/>
  <c r="I19" i="6"/>
  <c r="J19" i="6"/>
  <c r="K19" i="6"/>
  <c r="L19" i="6"/>
  <c r="M19" i="6"/>
  <c r="N19" i="6"/>
  <c r="O19" i="6"/>
  <c r="P19" i="6"/>
  <c r="G20" i="6"/>
  <c r="H20" i="6"/>
  <c r="I20" i="6"/>
  <c r="J20" i="6"/>
  <c r="K20" i="6"/>
  <c r="L20" i="6"/>
  <c r="M20" i="6"/>
  <c r="N20" i="6"/>
  <c r="O20" i="6"/>
  <c r="P20" i="6"/>
  <c r="G21" i="6"/>
  <c r="H21" i="6"/>
  <c r="I21" i="6"/>
  <c r="J21" i="6"/>
  <c r="K21" i="6"/>
  <c r="L21" i="6"/>
  <c r="M21" i="6"/>
  <c r="N21" i="6"/>
  <c r="O21" i="6"/>
  <c r="P21" i="6"/>
  <c r="G22" i="6"/>
  <c r="H22" i="6"/>
  <c r="I22" i="6"/>
  <c r="J22" i="6"/>
  <c r="K22" i="6"/>
  <c r="L22" i="6"/>
  <c r="M22" i="6"/>
  <c r="N22" i="6"/>
  <c r="O22" i="6"/>
  <c r="P22" i="6"/>
  <c r="H13" i="6"/>
  <c r="I13" i="6"/>
  <c r="J13" i="6"/>
  <c r="K13" i="6"/>
  <c r="L13" i="6"/>
  <c r="M13" i="6"/>
  <c r="N13" i="6"/>
  <c r="O13" i="6"/>
  <c r="P13" i="6"/>
  <c r="G13" i="6"/>
  <c r="E31" i="7" l="1"/>
  <c r="E32" i="7"/>
  <c r="E33" i="7"/>
  <c r="E34" i="7"/>
  <c r="E30" i="7"/>
  <c r="D30" i="7"/>
  <c r="E19" i="7"/>
  <c r="E20" i="7"/>
  <c r="E21" i="7"/>
  <c r="E22" i="7"/>
  <c r="E23" i="7"/>
  <c r="E18" i="7"/>
  <c r="I25" i="3"/>
  <c r="G21" i="2"/>
  <c r="G19" i="2"/>
  <c r="C10" i="9"/>
  <c r="D37" i="1"/>
  <c r="D36" i="1"/>
  <c r="D35" i="1"/>
  <c r="N45" i="7" l="1"/>
  <c r="N46" i="7"/>
  <c r="N47" i="7"/>
  <c r="N48" i="7"/>
  <c r="N49" i="7"/>
  <c r="N50" i="7"/>
  <c r="N51" i="7"/>
  <c r="N52" i="7"/>
  <c r="N53" i="7"/>
  <c r="N54" i="7"/>
  <c r="N55" i="7"/>
  <c r="N56" i="7"/>
  <c r="N57" i="7"/>
  <c r="N58" i="7"/>
  <c r="N59" i="7"/>
  <c r="N60" i="7"/>
  <c r="N61" i="7"/>
  <c r="N62" i="7"/>
  <c r="N63" i="7"/>
  <c r="N64" i="7"/>
  <c r="M46" i="7"/>
  <c r="M47" i="7"/>
  <c r="M48" i="7"/>
  <c r="M49" i="7"/>
  <c r="M50" i="7"/>
  <c r="M51" i="7"/>
  <c r="M52" i="7"/>
  <c r="M53" i="7"/>
  <c r="M54" i="7"/>
  <c r="M55" i="7"/>
  <c r="M56" i="7"/>
  <c r="M57" i="7"/>
  <c r="M58" i="7"/>
  <c r="M59" i="7"/>
  <c r="M60" i="7"/>
  <c r="M61" i="7"/>
  <c r="M62" i="7"/>
  <c r="M63" i="7"/>
  <c r="M64" i="7"/>
  <c r="M45" i="7"/>
  <c r="L46" i="7"/>
  <c r="L47" i="7"/>
  <c r="L48" i="7"/>
  <c r="L49" i="7"/>
  <c r="L50" i="7"/>
  <c r="L51" i="7"/>
  <c r="L52" i="7"/>
  <c r="L53" i="7"/>
  <c r="L54" i="7"/>
  <c r="L55" i="7"/>
  <c r="L56" i="7"/>
  <c r="L57" i="7"/>
  <c r="L58" i="7"/>
  <c r="L59" i="7"/>
  <c r="L60" i="7"/>
  <c r="L61" i="7"/>
  <c r="L62" i="7"/>
  <c r="L63" i="7"/>
  <c r="L64" i="7"/>
  <c r="L45" i="7"/>
  <c r="I46" i="7"/>
  <c r="I47" i="7"/>
  <c r="I48" i="7"/>
  <c r="I49" i="7"/>
  <c r="I50" i="7"/>
  <c r="I51" i="7"/>
  <c r="I52" i="7"/>
  <c r="I53" i="7"/>
  <c r="I54" i="7"/>
  <c r="I55" i="7"/>
  <c r="I56" i="7"/>
  <c r="I57" i="7"/>
  <c r="I58" i="7"/>
  <c r="I59" i="7"/>
  <c r="I60" i="7"/>
  <c r="I61" i="7"/>
  <c r="I62" i="7"/>
  <c r="I63" i="7"/>
  <c r="I64" i="7"/>
  <c r="I45" i="7"/>
  <c r="D31" i="7"/>
  <c r="D32" i="7"/>
  <c r="D33" i="7"/>
  <c r="D34" i="7"/>
  <c r="D19" i="7"/>
  <c r="D20" i="7"/>
  <c r="D21" i="7"/>
  <c r="D22" i="7"/>
  <c r="D23" i="7"/>
  <c r="D18" i="7"/>
  <c r="C11" i="7"/>
  <c r="C4" i="7"/>
  <c r="C5" i="7"/>
  <c r="D10" i="7"/>
  <c r="D5" i="7"/>
  <c r="D6" i="7"/>
  <c r="D7" i="7"/>
  <c r="D8" i="7"/>
  <c r="D9" i="7"/>
  <c r="D11" i="7"/>
  <c r="C7" i="7"/>
  <c r="C8" i="7"/>
  <c r="C9" i="7"/>
  <c r="C10" i="7"/>
  <c r="C6" i="7"/>
  <c r="B34" i="4"/>
  <c r="B32" i="4"/>
  <c r="B16" i="4"/>
  <c r="B24" i="4"/>
  <c r="B8" i="4"/>
  <c r="B7" i="4"/>
  <c r="B6" i="4"/>
  <c r="B5" i="4"/>
  <c r="B4" i="4"/>
  <c r="D25" i="3"/>
  <c r="S16" i="3"/>
  <c r="W16" i="3"/>
  <c r="O16" i="3"/>
  <c r="N16" i="3"/>
  <c r="J16" i="3"/>
  <c r="I16" i="3"/>
  <c r="C18" i="3"/>
  <c r="C17" i="3"/>
  <c r="C16" i="3"/>
  <c r="Q3" i="3"/>
  <c r="M3" i="3"/>
  <c r="I3" i="3"/>
  <c r="D3" i="3"/>
  <c r="G17" i="2"/>
  <c r="G15" i="2"/>
  <c r="G13" i="2"/>
  <c r="G11" i="2"/>
  <c r="G9" i="2"/>
  <c r="G7" i="2"/>
  <c r="D39" i="1"/>
  <c r="C5" i="9"/>
  <c r="C4" i="9"/>
  <c r="C3" i="9"/>
  <c r="C2" i="9"/>
  <c r="C1" i="9"/>
  <c r="I8" i="9"/>
  <c r="B10" i="9"/>
  <c r="B12" i="9"/>
  <c r="F3" i="9"/>
  <c r="D40" i="1" l="1"/>
  <c r="D4" i="7" l="1"/>
</calcChain>
</file>

<file path=xl/comments1.xml><?xml version="1.0" encoding="utf-8"?>
<comments xmlns="http://schemas.openxmlformats.org/spreadsheetml/2006/main">
  <authors>
    <author>Reyna Torres G.</author>
  </authors>
  <commentList>
    <comment ref="G2" authorId="0" shapeId="0">
      <text>
        <r>
          <rPr>
            <b/>
            <sz val="9"/>
            <color indexed="81"/>
            <rFont val="Tahoma"/>
            <family val="2"/>
          </rPr>
          <t>Reyna Torres G.:</t>
        </r>
        <r>
          <rPr>
            <sz val="9"/>
            <color indexed="81"/>
            <rFont val="Tahoma"/>
            <family val="2"/>
          </rPr>
          <t xml:space="preserve">
Evaluar las fórmulas en las que tenga duda.</t>
        </r>
      </text>
    </comment>
  </commentList>
</comments>
</file>

<file path=xl/comments2.xml><?xml version="1.0" encoding="utf-8"?>
<comments xmlns="http://schemas.openxmlformats.org/spreadsheetml/2006/main">
  <authors>
    <author>Jaqueline Torres</author>
  </authors>
  <commentList>
    <comment ref="I23" authorId="0" shapeId="0">
      <text>
        <r>
          <rPr>
            <b/>
            <sz val="9"/>
            <color indexed="81"/>
            <rFont val="Tahoma"/>
            <charset val="1"/>
          </rPr>
          <t>Jaqueline Torres:</t>
        </r>
        <r>
          <rPr>
            <sz val="9"/>
            <color indexed="81"/>
            <rFont val="Tahoma"/>
            <charset val="1"/>
          </rPr>
          <t xml:space="preserve">
Formula mal</t>
        </r>
      </text>
    </comment>
  </commentList>
</comments>
</file>

<file path=xl/comments3.xml><?xml version="1.0" encoding="utf-8"?>
<comments xmlns="http://schemas.openxmlformats.org/spreadsheetml/2006/main">
  <authors>
    <author>Alumno</author>
  </authors>
  <commentList>
    <comment ref="D29" authorId="0" shapeId="0">
      <text>
        <r>
          <rPr>
            <b/>
            <sz val="9"/>
            <color indexed="81"/>
            <rFont val="Tahoma"/>
            <family val="2"/>
          </rPr>
          <t>Reyna:</t>
        </r>
        <r>
          <rPr>
            <sz val="9"/>
            <color indexed="81"/>
            <rFont val="Tahoma"/>
            <family val="2"/>
          </rPr>
          <t xml:space="preserve">
=B29/$B$27</t>
        </r>
      </text>
    </comment>
  </commentList>
</comments>
</file>

<file path=xl/sharedStrings.xml><?xml version="1.0" encoding="utf-8"?>
<sst xmlns="http://schemas.openxmlformats.org/spreadsheetml/2006/main" count="310" uniqueCount="263">
  <si>
    <t>Fórmulas</t>
  </si>
  <si>
    <t>Debe comenzar con el signo</t>
  </si>
  <si>
    <t xml:space="preserve"> =</t>
  </si>
  <si>
    <r>
      <t xml:space="preserve">Una fórmula en Excel puede contener cualesquiera de los siguientes elementos: </t>
    </r>
    <r>
      <rPr>
        <b/>
        <sz val="11"/>
        <color indexed="8"/>
        <rFont val="Calibri"/>
        <family val="2"/>
      </rPr>
      <t/>
    </r>
  </si>
  <si>
    <t xml:space="preserve">referencias a celdas, </t>
  </si>
  <si>
    <r>
      <t xml:space="preserve">B1.  </t>
    </r>
    <r>
      <rPr>
        <sz val="11"/>
        <color indexed="8"/>
        <rFont val="Calibri"/>
        <family val="2"/>
      </rPr>
      <t>Se</t>
    </r>
    <r>
      <rPr>
        <b/>
        <sz val="11"/>
        <color indexed="8"/>
        <rFont val="Calibri"/>
        <family val="2"/>
      </rPr>
      <t xml:space="preserve"> </t>
    </r>
    <r>
      <rPr>
        <sz val="11"/>
        <color indexed="8"/>
        <rFont val="Calibri"/>
        <family val="2"/>
      </rPr>
      <t>hace referencia al valor que contiene  la celda B1.</t>
    </r>
  </si>
  <si>
    <t xml:space="preserve">constantes, </t>
  </si>
  <si>
    <t>Números o valores escritos directamente en una fórmula.</t>
  </si>
  <si>
    <t>operadores</t>
  </si>
  <si>
    <t>Cualquiera de los operadores que se describen en la siguiente tabla</t>
  </si>
  <si>
    <t xml:space="preserve"> y funciones. </t>
  </si>
  <si>
    <r>
      <t xml:space="preserve">Funciones propias de Excel, por ejemplo la función  </t>
    </r>
    <r>
      <rPr>
        <b/>
        <sz val="11"/>
        <rFont val="Calibri"/>
        <family val="2"/>
      </rPr>
      <t>PI().</t>
    </r>
  </si>
  <si>
    <t>Uso de parentésis</t>
  </si>
  <si>
    <t xml:space="preserve">Si se combinan varios operadores en una única fórmula, Excel ejecutará las operaciones en el orden que se indica </t>
  </si>
  <si>
    <t xml:space="preserve">en la siguiente tabla. Si una fórmula contiene operadores con la misma prioridad (por ejemplo, si una </t>
  </si>
  <si>
    <t xml:space="preserve">fórmula contiene un operador de multiplicación y otro de división), Excel evaluará los operadores </t>
  </si>
  <si>
    <t>de izquierda a derecha.</t>
  </si>
  <si>
    <t>Orden</t>
  </si>
  <si>
    <t>Operador</t>
  </si>
  <si>
    <t>Descripción</t>
  </si>
  <si>
    <t>Operadores de referencia</t>
  </si>
  <si>
    <t xml:space="preserve"> -</t>
  </si>
  <si>
    <t>Negación (como en 1)</t>
  </si>
  <si>
    <t>%</t>
  </si>
  <si>
    <t>Porcentaje</t>
  </si>
  <si>
    <t>    ^   </t>
  </si>
  <si>
    <t>Exponenciación</t>
  </si>
  <si>
    <t>* y / </t>
  </si>
  <si>
    <t>Multiplicación y división</t>
  </si>
  <si>
    <t xml:space="preserve"> + y - </t>
  </si>
  <si>
    <t>Suma y resta</t>
  </si>
  <si>
    <t>   &amp;</t>
  </si>
  <si>
    <t>Conecta dos cadenas de texto (concatenación)</t>
  </si>
  <si>
    <t>  = &lt; &gt; &lt;= &gt;= &lt;&gt; </t>
  </si>
  <si>
    <t>Comparación</t>
  </si>
  <si>
    <t>Ejemplo:</t>
  </si>
  <si>
    <t>Vacaciones</t>
  </si>
  <si>
    <t>Dias</t>
  </si>
  <si>
    <t>Factor de vacaciones</t>
  </si>
  <si>
    <t>Sueldo diario</t>
  </si>
  <si>
    <t xml:space="preserve">Bono </t>
  </si>
  <si>
    <t>Para el calculo:</t>
  </si>
  <si>
    <t>Sueldo diario por numero de dias de vacaciones</t>
  </si>
  <si>
    <t>al resultado sumar el bono</t>
  </si>
  <si>
    <t>el resultado por el factor de vacaciones</t>
  </si>
  <si>
    <t>Si realizo la fórmula sin parentesis</t>
  </si>
  <si>
    <t>=C31*C29+C32*C30</t>
  </si>
  <si>
    <t>Fórmula con parentesis</t>
  </si>
  <si>
    <t>=((C31*C29)+C32)*C30</t>
  </si>
  <si>
    <t>Sumar</t>
  </si>
  <si>
    <t>=A3+B3+C3</t>
  </si>
  <si>
    <t>Restar</t>
  </si>
  <si>
    <t>=F3-G3-H3</t>
  </si>
  <si>
    <t>Multiplicar</t>
  </si>
  <si>
    <t>=K3*L3</t>
  </si>
  <si>
    <t>Dividir</t>
  </si>
  <si>
    <t>=O3/P3</t>
  </si>
  <si>
    <t>Teléfono</t>
  </si>
  <si>
    <t>Gas</t>
  </si>
  <si>
    <t>Luz</t>
  </si>
  <si>
    <t>Total</t>
  </si>
  <si>
    <t>Sueldo</t>
  </si>
  <si>
    <t>Pagos</t>
  </si>
  <si>
    <t>Importe</t>
  </si>
  <si>
    <t>Salario</t>
  </si>
  <si>
    <t>Días</t>
  </si>
  <si>
    <t>=G16*H16</t>
  </si>
  <si>
    <t>=G16-I16</t>
  </si>
  <si>
    <t>=L16*M16</t>
  </si>
  <si>
    <t>=L16+N16</t>
  </si>
  <si>
    <t>=Q16-(Q16*R16)</t>
  </si>
  <si>
    <t>=U16+(U16*V16)</t>
  </si>
  <si>
    <t>Precio</t>
  </si>
  <si>
    <t>Desc.</t>
  </si>
  <si>
    <t>Imp. Desc</t>
  </si>
  <si>
    <t>Aumento</t>
  </si>
  <si>
    <t>Imp. Aumento</t>
  </si>
  <si>
    <t>=A16*B16</t>
  </si>
  <si>
    <t>=A17*B17</t>
  </si>
  <si>
    <t>=3500*10%</t>
  </si>
  <si>
    <t>Fórmulas con fechas</t>
  </si>
  <si>
    <t>=A25+B25</t>
  </si>
  <si>
    <t>=G16-F16</t>
  </si>
  <si>
    <t>Fecha Compra</t>
  </si>
  <si>
    <t>Días Pago</t>
  </si>
  <si>
    <t>Fecha Pago</t>
  </si>
  <si>
    <t>Fecha de compra</t>
  </si>
  <si>
    <t>Fecha de Pago</t>
  </si>
  <si>
    <t>Dias Transc</t>
  </si>
  <si>
    <t>Para convertir una fecha a número:</t>
  </si>
  <si>
    <t>Inicio/Celdas/Formato de Celdas... / Número / General</t>
  </si>
  <si>
    <t>Calculo de un recibo de Honorarios</t>
  </si>
  <si>
    <t>Iva</t>
  </si>
  <si>
    <t>15 % del importe</t>
  </si>
  <si>
    <t>Subtotal</t>
  </si>
  <si>
    <t>Suma de Importe + iva</t>
  </si>
  <si>
    <t>Retención ISR</t>
  </si>
  <si>
    <t>10% del Importe</t>
  </si>
  <si>
    <t>Retención IVA</t>
  </si>
  <si>
    <t xml:space="preserve"> Subtotal - Retención ISR - Retención IVA</t>
  </si>
  <si>
    <t>Pesos a Dólares</t>
  </si>
  <si>
    <t>Tipo de Cambio</t>
  </si>
  <si>
    <t>Pesos</t>
  </si>
  <si>
    <t>Dólares</t>
  </si>
  <si>
    <t>Pesos / Tipo de cambio</t>
  </si>
  <si>
    <t>Dólares a Pesos</t>
  </si>
  <si>
    <t>Dólares *  Tipo de cambio</t>
  </si>
  <si>
    <t>Prestamo</t>
  </si>
  <si>
    <t>Importe Préstamo</t>
  </si>
  <si>
    <t>Interés</t>
  </si>
  <si>
    <t>Importe Total</t>
  </si>
  <si>
    <t>Préstamo * Interés + Préstamo</t>
  </si>
  <si>
    <t>No. de pagos</t>
  </si>
  <si>
    <t>Importe pagos</t>
  </si>
  <si>
    <t>Importe Total / No de pagos</t>
  </si>
  <si>
    <t>Elaboración de una factura</t>
  </si>
  <si>
    <t>Artículo</t>
  </si>
  <si>
    <t>Precio Unitario</t>
  </si>
  <si>
    <t>Cantidad</t>
  </si>
  <si>
    <t>Precio Total</t>
  </si>
  <si>
    <t>IVA</t>
  </si>
  <si>
    <t>Monitor</t>
  </si>
  <si>
    <t>B5:B15 (rango) 
B5:B15,D5:D15 (union) 
B7:D7 C6:C8 (interseccion)</t>
  </si>
  <si>
    <t xml:space="preserve">: (dos puntos)
 , (coma)
(un solo espacio) </t>
  </si>
  <si>
    <t>Nombre</t>
  </si>
  <si>
    <t>Multa</t>
  </si>
  <si>
    <t>Impuesto</t>
  </si>
  <si>
    <t>Total a Pagar</t>
  </si>
  <si>
    <t>Oscar Ramírez</t>
  </si>
  <si>
    <t>Francisco Guevara</t>
  </si>
  <si>
    <t>Rafael Ríos</t>
  </si>
  <si>
    <t>Ricardo bustamante</t>
  </si>
  <si>
    <t>Rodolfo Romero</t>
  </si>
  <si>
    <t>Alejandro Zarate</t>
  </si>
  <si>
    <t>Liliana Huerta</t>
  </si>
  <si>
    <t>Miguel Cruz García</t>
  </si>
  <si>
    <t>Calcule el impuesto que es del 30%, el cual se resta de sueldo inicial</t>
  </si>
  <si>
    <t>NO. DE EMPLEDO</t>
  </si>
  <si>
    <t>NOMBRE DE EMPLEADO</t>
  </si>
  <si>
    <t>SUELDO</t>
  </si>
  <si>
    <t>IMPUESTO</t>
  </si>
  <si>
    <t>SUELDO A PAGAR</t>
  </si>
  <si>
    <t>BD01</t>
  </si>
  <si>
    <t>Elizabeth</t>
  </si>
  <si>
    <t>BD02</t>
  </si>
  <si>
    <t>Edith</t>
  </si>
  <si>
    <t>BD03</t>
  </si>
  <si>
    <t>Miriam</t>
  </si>
  <si>
    <t>BD04</t>
  </si>
  <si>
    <t>Margarita</t>
  </si>
  <si>
    <t>BD05</t>
  </si>
  <si>
    <t>Denise</t>
  </si>
  <si>
    <t>BD06</t>
  </si>
  <si>
    <t>Beatriz</t>
  </si>
  <si>
    <t>Calcule las columnas que faltan</t>
  </si>
  <si>
    <t xml:space="preserve">1 Euro= </t>
  </si>
  <si>
    <t>pesetas</t>
  </si>
  <si>
    <t>Precio X unidad en pesetas</t>
  </si>
  <si>
    <t>Unidades compradas</t>
  </si>
  <si>
    <t>Precio X unidad en euros</t>
  </si>
  <si>
    <t>Precio Total en Euros</t>
  </si>
  <si>
    <t>Bolígrafo</t>
  </si>
  <si>
    <t>Paquete 500 hojas</t>
  </si>
  <si>
    <t>Engrapadora</t>
  </si>
  <si>
    <t>Caja de clips</t>
  </si>
  <si>
    <t>.</t>
  </si>
  <si>
    <t>1. Complete las columnas faltantes de acuerdo a lo siguiente: 
    Cálculos
        Calcule los PROMEDIOS de exámenes y tareas
        Calcule la calificación FINAL considere que las tareas valen 40% y los exámenes el 60%
        La BECA se otorga si la calificación es mayor o igual a 9.0</t>
  </si>
  <si>
    <t>Núm</t>
  </si>
  <si>
    <t>Alumno</t>
  </si>
  <si>
    <t>Tarea1</t>
  </si>
  <si>
    <t>Tarea2</t>
  </si>
  <si>
    <t>Tarea3</t>
  </si>
  <si>
    <t>Tarea4</t>
  </si>
  <si>
    <t>Prom Tareas</t>
  </si>
  <si>
    <t>Ex 1</t>
  </si>
  <si>
    <t>Ex 2</t>
  </si>
  <si>
    <t>Prom Exam</t>
  </si>
  <si>
    <t>Calif. Final</t>
  </si>
  <si>
    <t>Beca (S/N)</t>
  </si>
  <si>
    <t>P001</t>
  </si>
  <si>
    <t>AGUILAR</t>
  </si>
  <si>
    <t>ANTONIO</t>
  </si>
  <si>
    <t>P002</t>
  </si>
  <si>
    <t>ALCANTARA</t>
  </si>
  <si>
    <t>YOLANDA</t>
  </si>
  <si>
    <t>P003</t>
  </si>
  <si>
    <t>ALVA</t>
  </si>
  <si>
    <t>AGUIRRE</t>
  </si>
  <si>
    <t>WENDY</t>
  </si>
  <si>
    <t>P004</t>
  </si>
  <si>
    <t>AMOR</t>
  </si>
  <si>
    <t>ALARCON</t>
  </si>
  <si>
    <t>VICTOR</t>
  </si>
  <si>
    <t>P005</t>
  </si>
  <si>
    <t>BELLO</t>
  </si>
  <si>
    <t>ARELLANO</t>
  </si>
  <si>
    <t>TERESA</t>
  </si>
  <si>
    <t>P006</t>
  </si>
  <si>
    <t>BERNUY</t>
  </si>
  <si>
    <t>ALBA</t>
  </si>
  <si>
    <t>TEO</t>
  </si>
  <si>
    <t>P007</t>
  </si>
  <si>
    <t>BRAVO</t>
  </si>
  <si>
    <t>AUDELO</t>
  </si>
  <si>
    <t>P009</t>
  </si>
  <si>
    <t>CALLEJA</t>
  </si>
  <si>
    <t>BARAJAS</t>
  </si>
  <si>
    <t>SERGIO</t>
  </si>
  <si>
    <t>P008</t>
  </si>
  <si>
    <t>CAMACHO</t>
  </si>
  <si>
    <t>BALDERAS</t>
  </si>
  <si>
    <t>LUIS</t>
  </si>
  <si>
    <t>P010</t>
  </si>
  <si>
    <t>CANO</t>
  </si>
  <si>
    <t>BARDALES</t>
  </si>
  <si>
    <t>ALAN</t>
  </si>
  <si>
    <t>P011</t>
  </si>
  <si>
    <t>CARRANZA</t>
  </si>
  <si>
    <t>BECERRIL</t>
  </si>
  <si>
    <t>LUCIA</t>
  </si>
  <si>
    <t>P012</t>
  </si>
  <si>
    <t>FALCON</t>
  </si>
  <si>
    <t>HERRERA</t>
  </si>
  <si>
    <t>ISRAEL</t>
  </si>
  <si>
    <t>P013</t>
  </si>
  <si>
    <t>FERNANDEZ</t>
  </si>
  <si>
    <t>HERNANDEZ</t>
  </si>
  <si>
    <t>JOAQUIN</t>
  </si>
  <si>
    <t>P014</t>
  </si>
  <si>
    <t>FERREIRO</t>
  </si>
  <si>
    <t>VALLE</t>
  </si>
  <si>
    <t>JOSE</t>
  </si>
  <si>
    <t>P015</t>
  </si>
  <si>
    <t>FIGUEROA</t>
  </si>
  <si>
    <t>RIOS</t>
  </si>
  <si>
    <t>LUISA</t>
  </si>
  <si>
    <t>P016</t>
  </si>
  <si>
    <t>FRANCO</t>
  </si>
  <si>
    <t>LAURA</t>
  </si>
  <si>
    <t>P017</t>
  </si>
  <si>
    <t>FUNES</t>
  </si>
  <si>
    <t>RETES</t>
  </si>
  <si>
    <t>P018</t>
  </si>
  <si>
    <t>GALVAN</t>
  </si>
  <si>
    <t>JORGE</t>
  </si>
  <si>
    <t>P019</t>
  </si>
  <si>
    <t>GAMA</t>
  </si>
  <si>
    <t>HARO</t>
  </si>
  <si>
    <t>P020</t>
  </si>
  <si>
    <t>GARCES</t>
  </si>
  <si>
    <t>GUZMAN</t>
  </si>
  <si>
    <t>No. de Inscripciones</t>
  </si>
  <si>
    <t>1er Trimestre</t>
  </si>
  <si>
    <t>2do Trimestre</t>
  </si>
  <si>
    <t>3er Trimestre</t>
  </si>
  <si>
    <t>Excel básico</t>
  </si>
  <si>
    <t>Excel Avanzado</t>
  </si>
  <si>
    <t>Excel Financiero</t>
  </si>
  <si>
    <t>Ingresos</t>
  </si>
  <si>
    <t>Reyna</t>
  </si>
  <si>
    <t>Haber:</t>
  </si>
  <si>
    <t xml:space="preserve">Haber: </t>
  </si>
  <si>
    <t>Total de haberes 1er trimestre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</si>
</sst>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43" formatCode="_-* #,##0.00_-;\-* #,##0.00_-;_-* &quot;-&quot;??_-;_-@_-"/>
    <numFmt numFmtId="164" formatCode="_-* #,##0_-;\-* #,##0_-;_-* &quot;-&quot;??_-;_-@_-"/>
    <numFmt numFmtId="165" formatCode="0.0"/>
  </numFmts>
  <fonts count="35"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sz val="11"/>
      <color theme="0"/>
      <name val="Calibri"/>
      <family val="2"/>
      <scheme val="minor"/>
    </font>
    <font>
      <sz val="12"/>
      <name val="Arial"/>
      <family val="2"/>
    </font>
    <font>
      <sz val="14"/>
      <color indexed="9"/>
      <name val="Comic Sans MS"/>
      <family val="4"/>
    </font>
    <font>
      <sz val="11"/>
      <name val="Calibri"/>
      <family val="2"/>
    </font>
    <font>
      <b/>
      <sz val="12"/>
      <name val="Arial"/>
      <family val="2"/>
    </font>
    <font>
      <b/>
      <sz val="11"/>
      <color indexed="8"/>
      <name val="Calibri"/>
      <family val="2"/>
    </font>
    <font>
      <sz val="11"/>
      <color indexed="8"/>
      <name val="Calibri"/>
      <family val="2"/>
    </font>
    <font>
      <b/>
      <sz val="11"/>
      <name val="Calibri"/>
      <family val="2"/>
    </font>
    <font>
      <b/>
      <sz val="12"/>
      <color indexed="9"/>
      <name val="Arial"/>
      <family val="2"/>
    </font>
    <font>
      <sz val="16"/>
      <color indexed="9"/>
      <name val="Arial"/>
      <family val="2"/>
    </font>
    <font>
      <b/>
      <sz val="14"/>
      <name val="Arial"/>
      <family val="2"/>
    </font>
    <font>
      <b/>
      <sz val="10"/>
      <name val="Arial"/>
      <family val="2"/>
    </font>
    <font>
      <sz val="11"/>
      <color indexed="9"/>
      <name val="Arial"/>
      <family val="2"/>
    </font>
    <font>
      <sz val="11"/>
      <name val="Arial"/>
      <family val="2"/>
    </font>
    <font>
      <sz val="8"/>
      <color indexed="9"/>
      <name val="Arial"/>
      <family val="2"/>
    </font>
    <font>
      <b/>
      <sz val="10"/>
      <color indexed="9"/>
      <name val="Arial"/>
      <family val="2"/>
    </font>
    <font>
      <b/>
      <sz val="11"/>
      <color indexed="9"/>
      <name val="Comic Sans MS"/>
      <family val="4"/>
    </font>
    <font>
      <b/>
      <u/>
      <sz val="11"/>
      <color indexed="9"/>
      <name val="Comic Sans MS"/>
      <family val="4"/>
    </font>
    <font>
      <b/>
      <sz val="12"/>
      <color indexed="42"/>
      <name val="Arial"/>
      <family val="2"/>
    </font>
    <font>
      <b/>
      <sz val="12"/>
      <color indexed="62"/>
      <name val="Arial"/>
      <family val="2"/>
    </font>
    <font>
      <sz val="10"/>
      <name val="Arial"/>
      <family val="2"/>
    </font>
    <font>
      <sz val="10"/>
      <color indexed="9"/>
      <name val="Calibri"/>
      <family val="2"/>
    </font>
    <font>
      <b/>
      <sz val="11"/>
      <color indexed="56"/>
      <name val="Calibri"/>
      <family val="2"/>
    </font>
    <font>
      <sz val="10"/>
      <color theme="0"/>
      <name val="Arial"/>
      <family val="2"/>
    </font>
    <font>
      <b/>
      <sz val="9"/>
      <color indexed="81"/>
      <name val="Tahoma"/>
      <family val="2"/>
    </font>
    <font>
      <sz val="9"/>
      <color indexed="81"/>
      <name val="Tahoma"/>
      <family val="2"/>
    </font>
    <font>
      <sz val="8"/>
      <name val="Calibri"/>
      <family val="2"/>
      <scheme val="minor"/>
    </font>
    <font>
      <sz val="9"/>
      <color indexed="81"/>
      <name val="Tahoma"/>
      <charset val="1"/>
    </font>
    <font>
      <b/>
      <sz val="9"/>
      <color indexed="81"/>
      <name val="Tahoma"/>
      <charset val="1"/>
    </font>
    <font>
      <sz val="10"/>
      <color rgb="FF000000"/>
      <name val="Calibri"/>
      <family val="2"/>
      <scheme val="minor"/>
    </font>
    <font>
      <sz val="10"/>
      <color theme="1"/>
      <name val="Calibri"/>
      <family val="2"/>
      <scheme val="minor"/>
    </font>
  </fonts>
  <fills count="23">
    <fill>
      <patternFill patternType="none"/>
    </fill>
    <fill>
      <patternFill patternType="gray125"/>
    </fill>
    <fill>
      <patternFill patternType="solid">
        <fgColor theme="4" tint="0.39997558519241921"/>
        <bgColor indexed="65"/>
      </patternFill>
    </fill>
    <fill>
      <patternFill patternType="solid">
        <fgColor indexed="9"/>
        <bgColor indexed="64"/>
      </patternFill>
    </fill>
    <fill>
      <patternFill patternType="solid">
        <fgColor indexed="18"/>
        <bgColor indexed="64"/>
      </patternFill>
    </fill>
    <fill>
      <patternFill patternType="solid">
        <fgColor indexed="8"/>
        <bgColor indexed="64"/>
      </patternFill>
    </fill>
    <fill>
      <patternFill patternType="solid">
        <fgColor indexed="43"/>
        <bgColor indexed="64"/>
      </patternFill>
    </fill>
    <fill>
      <patternFill patternType="solid">
        <fgColor indexed="41"/>
        <bgColor indexed="64"/>
      </patternFill>
    </fill>
    <fill>
      <patternFill patternType="solid">
        <fgColor indexed="62"/>
        <bgColor indexed="64"/>
      </patternFill>
    </fill>
    <fill>
      <patternFill patternType="solid">
        <fgColor indexed="53"/>
        <bgColor indexed="64"/>
      </patternFill>
    </fill>
    <fill>
      <patternFill patternType="solid">
        <fgColor indexed="54"/>
        <bgColor indexed="64"/>
      </patternFill>
    </fill>
    <fill>
      <patternFill patternType="solid">
        <fgColor indexed="22"/>
        <bgColor indexed="64"/>
      </patternFill>
    </fill>
    <fill>
      <patternFill patternType="solid">
        <fgColor indexed="42"/>
        <bgColor indexed="64"/>
      </patternFill>
    </fill>
    <fill>
      <patternFill patternType="solid">
        <fgColor theme="0"/>
        <bgColor indexed="64"/>
      </patternFill>
    </fill>
    <fill>
      <patternFill patternType="solid">
        <fgColor indexed="20"/>
        <bgColor indexed="2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FF00"/>
        <bgColor indexed="64"/>
      </patternFill>
    </fill>
    <fill>
      <patternFill patternType="solid">
        <fgColor theme="9"/>
        <bgColor indexed="64"/>
      </patternFill>
    </fill>
    <fill>
      <patternFill patternType="solid">
        <fgColor theme="4"/>
        <bgColor indexed="64"/>
      </patternFill>
    </fill>
    <fill>
      <patternFill patternType="solid">
        <fgColor theme="5"/>
        <bgColor indexed="64"/>
      </patternFill>
    </fill>
    <fill>
      <patternFill patternType="solid">
        <fgColor rgb="FF92D050"/>
        <bgColor indexed="64"/>
      </patternFill>
    </fill>
  </fills>
  <borders count="43">
    <border>
      <left/>
      <right/>
      <top/>
      <bottom/>
      <diagonal/>
    </border>
    <border>
      <left/>
      <right/>
      <top/>
      <bottom style="medium">
        <color theme="4" tint="0.39997558519241921"/>
      </bottom>
      <diagonal/>
    </border>
    <border>
      <left style="medium">
        <color indexed="48"/>
      </left>
      <right style="medium">
        <color indexed="48"/>
      </right>
      <top style="medium">
        <color indexed="48"/>
      </top>
      <bottom style="medium">
        <color indexed="48"/>
      </bottom>
      <diagonal/>
    </border>
    <border>
      <left style="medium">
        <color indexed="48"/>
      </left>
      <right/>
      <top style="medium">
        <color indexed="48"/>
      </top>
      <bottom style="medium">
        <color indexed="48"/>
      </bottom>
      <diagonal/>
    </border>
    <border>
      <left/>
      <right style="medium">
        <color indexed="48"/>
      </right>
      <top style="medium">
        <color indexed="48"/>
      </top>
      <bottom style="medium">
        <color indexed="48"/>
      </bottom>
      <diagonal/>
    </border>
    <border>
      <left/>
      <right/>
      <top style="medium">
        <color indexed="48"/>
      </top>
      <bottom style="medium">
        <color indexed="48"/>
      </bottom>
      <diagonal/>
    </border>
    <border>
      <left/>
      <right style="medium">
        <color indexed="48"/>
      </right>
      <top/>
      <bottom style="medium">
        <color indexed="48"/>
      </bottom>
      <diagonal/>
    </border>
    <border>
      <left/>
      <right/>
      <top/>
      <bottom style="medium">
        <color indexed="48"/>
      </bottom>
      <diagonal/>
    </border>
    <border>
      <left style="thick">
        <color indexed="48"/>
      </left>
      <right/>
      <top style="thick">
        <color indexed="48"/>
      </top>
      <bottom style="thick">
        <color indexed="48"/>
      </bottom>
      <diagonal/>
    </border>
    <border>
      <left/>
      <right/>
      <top style="thick">
        <color indexed="48"/>
      </top>
      <bottom style="thick">
        <color indexed="48"/>
      </bottom>
      <diagonal/>
    </border>
    <border>
      <left/>
      <right style="thick">
        <color indexed="48"/>
      </right>
      <top style="thick">
        <color indexed="48"/>
      </top>
      <bottom style="thick">
        <color indexed="48"/>
      </bottom>
      <diagonal/>
    </border>
    <border>
      <left style="thick">
        <color indexed="48"/>
      </left>
      <right/>
      <top/>
      <bottom/>
      <diagonal/>
    </border>
    <border>
      <left/>
      <right style="thick">
        <color indexed="48"/>
      </right>
      <top/>
      <bottom/>
      <diagonal/>
    </border>
    <border>
      <left style="thick">
        <color indexed="48"/>
      </left>
      <right/>
      <top/>
      <bottom style="thick">
        <color indexed="48"/>
      </bottom>
      <diagonal/>
    </border>
    <border>
      <left/>
      <right/>
      <top/>
      <bottom style="thick">
        <color indexed="48"/>
      </bottom>
      <diagonal/>
    </border>
    <border>
      <left/>
      <right style="thick">
        <color indexed="48"/>
      </right>
      <top/>
      <bottom style="thick">
        <color indexed="4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theme="4" tint="0.39997558519241921"/>
      </top>
      <bottom style="medium">
        <color theme="4" tint="0.39997558519241921"/>
      </bottom>
      <diagonal/>
    </border>
    <border>
      <left style="medium">
        <color indexed="48"/>
      </left>
      <right/>
      <top/>
      <bottom/>
      <diagonal/>
    </border>
    <border>
      <left/>
      <right style="medium">
        <color indexed="48"/>
      </right>
      <top/>
      <bottom/>
      <diagonal/>
    </border>
    <border>
      <left style="medium">
        <color indexed="48"/>
      </left>
      <right/>
      <top/>
      <bottom style="medium">
        <color indexed="48"/>
      </bottom>
      <diagonal/>
    </border>
    <border>
      <left/>
      <right/>
      <top/>
      <bottom style="thin">
        <color indexed="64"/>
      </bottom>
      <diagonal/>
    </border>
    <border>
      <left style="medium">
        <color indexed="30"/>
      </left>
      <right style="medium">
        <color indexed="30"/>
      </right>
      <top/>
      <bottom style="medium">
        <color indexed="30"/>
      </bottom>
      <diagonal/>
    </border>
    <border>
      <left/>
      <right/>
      <top/>
      <bottom style="medium">
        <color indexed="30"/>
      </bottom>
      <diagonal/>
    </border>
    <border>
      <left/>
      <right/>
      <top/>
      <bottom style="thick">
        <color indexed="22"/>
      </bottom>
      <diagonal/>
    </border>
    <border>
      <left style="medium">
        <color theme="4" tint="0.39994506668294322"/>
      </left>
      <right/>
      <top/>
      <bottom style="medium">
        <color theme="4" tint="0.39997558519241921"/>
      </bottom>
      <diagonal/>
    </border>
    <border>
      <left/>
      <right style="medium">
        <color theme="4" tint="0.39994506668294322"/>
      </right>
      <top/>
      <bottom style="medium">
        <color theme="4" tint="0.39997558519241921"/>
      </bottom>
      <diagonal/>
    </border>
    <border>
      <left style="medium">
        <color theme="4" tint="0.39994506668294322"/>
      </left>
      <right style="medium">
        <color theme="4" tint="0.39994506668294322"/>
      </right>
      <top/>
      <bottom style="medium">
        <color theme="4" tint="0.39997558519241921"/>
      </bottom>
      <diagonal/>
    </border>
  </borders>
  <cellStyleXfs count="10">
    <xf numFmtId="0" fontId="0" fillId="0" borderId="0"/>
    <xf numFmtId="43" fontId="10" fillId="0" borderId="0" applyFont="0" applyFill="0" applyBorder="0" applyAlignment="0" applyProtection="0"/>
    <xf numFmtId="44" fontId="10" fillId="0" borderId="0" applyFont="0" applyFill="0" applyBorder="0" applyAlignment="0" applyProtection="0"/>
    <xf numFmtId="0" fontId="2" fillId="0" borderId="1" applyNumberFormat="0" applyFill="0" applyAlignment="0" applyProtection="0"/>
    <xf numFmtId="0" fontId="24" fillId="0" borderId="0"/>
    <xf numFmtId="44" fontId="10" fillId="0" borderId="0" applyFont="0" applyFill="0" applyBorder="0" applyAlignment="0" applyProtection="0"/>
    <xf numFmtId="44" fontId="24" fillId="0" borderId="0" applyFont="0" applyFill="0" applyBorder="0" applyAlignment="0" applyProtection="0"/>
    <xf numFmtId="43" fontId="10" fillId="0" borderId="0" applyFont="0" applyFill="0" applyBorder="0" applyAlignment="0" applyProtection="0"/>
    <xf numFmtId="0" fontId="4" fillId="2" borderId="0" applyNumberFormat="0" applyBorder="0" applyAlignment="0" applyProtection="0"/>
    <xf numFmtId="0" fontId="26" fillId="0" borderId="38" applyNumberFormat="0" applyFill="0" applyAlignment="0" applyProtection="0"/>
  </cellStyleXfs>
  <cellXfs count="174">
    <xf numFmtId="0" fontId="0" fillId="0" borderId="0" xfId="0"/>
    <xf numFmtId="0" fontId="5" fillId="3" borderId="0" xfId="0" applyFont="1" applyFill="1"/>
    <xf numFmtId="0" fontId="6" fillId="4" borderId="2" xfId="0" applyFont="1" applyFill="1" applyBorder="1"/>
    <xf numFmtId="0" fontId="5" fillId="0" borderId="0" xfId="0" applyFont="1"/>
    <xf numFmtId="0" fontId="7" fillId="3" borderId="0" xfId="0" applyFont="1" applyFill="1"/>
    <xf numFmtId="0" fontId="8" fillId="3" borderId="0" xfId="0" quotePrefix="1" applyFont="1" applyFill="1"/>
    <xf numFmtId="0" fontId="0" fillId="3" borderId="0" xfId="0" applyFill="1"/>
    <xf numFmtId="0" fontId="9" fillId="3" borderId="0" xfId="0" applyFont="1" applyFill="1"/>
    <xf numFmtId="0" fontId="2" fillId="0" borderId="1" xfId="3" applyAlignment="1">
      <alignment horizontal="center" vertical="center" wrapText="1"/>
    </xf>
    <xf numFmtId="0" fontId="2" fillId="0" borderId="1" xfId="3" applyAlignment="1">
      <alignment wrapText="1"/>
    </xf>
    <xf numFmtId="0" fontId="2" fillId="0" borderId="1" xfId="3" quotePrefix="1" applyAlignment="1">
      <alignment horizontal="center" vertical="center"/>
    </xf>
    <xf numFmtId="0" fontId="2" fillId="0" borderId="1" xfId="3" applyAlignment="1">
      <alignment horizontal="center" vertical="center"/>
    </xf>
    <xf numFmtId="43" fontId="5" fillId="3" borderId="0" xfId="1" applyFont="1" applyFill="1"/>
    <xf numFmtId="43" fontId="12" fillId="5" borderId="0" xfId="1" applyFont="1" applyFill="1"/>
    <xf numFmtId="0" fontId="13" fillId="5" borderId="0" xfId="0" quotePrefix="1" applyFont="1" applyFill="1"/>
    <xf numFmtId="0" fontId="13" fillId="5" borderId="0" xfId="0" applyFont="1" applyFill="1"/>
    <xf numFmtId="43" fontId="5" fillId="0" borderId="0" xfId="1" applyFont="1"/>
    <xf numFmtId="0" fontId="14" fillId="6" borderId="0" xfId="0" quotePrefix="1" applyFont="1" applyFill="1"/>
    <xf numFmtId="0" fontId="14" fillId="6" borderId="0" xfId="0" applyFont="1" applyFill="1"/>
    <xf numFmtId="0" fontId="15" fillId="7" borderId="2" xfId="0" quotePrefix="1" applyFont="1" applyFill="1" applyBorder="1" applyAlignment="1">
      <alignment horizontal="center"/>
    </xf>
    <xf numFmtId="0" fontId="6" fillId="4" borderId="3" xfId="0" applyFont="1" applyFill="1" applyBorder="1"/>
    <xf numFmtId="0" fontId="6" fillId="4" borderId="4" xfId="0" applyFont="1" applyFill="1" applyBorder="1"/>
    <xf numFmtId="0" fontId="16" fillId="8" borderId="3" xfId="0" applyFont="1" applyFill="1" applyBorder="1" applyAlignment="1">
      <alignment horizontal="center"/>
    </xf>
    <xf numFmtId="0" fontId="16" fillId="8" borderId="5" xfId="0" applyFont="1" applyFill="1" applyBorder="1" applyAlignment="1">
      <alignment horizontal="center"/>
    </xf>
    <xf numFmtId="0" fontId="16" fillId="8" borderId="4" xfId="0" applyFont="1" applyFill="1" applyBorder="1" applyAlignment="1">
      <alignment horizontal="center"/>
    </xf>
    <xf numFmtId="0" fontId="17" fillId="0" borderId="3" xfId="0" applyFont="1" applyBorder="1"/>
    <xf numFmtId="0" fontId="17" fillId="0" borderId="5" xfId="0" applyFont="1" applyBorder="1"/>
    <xf numFmtId="0" fontId="17" fillId="0" borderId="4" xfId="0" applyFont="1" applyBorder="1"/>
    <xf numFmtId="3" fontId="17" fillId="0" borderId="3" xfId="0" applyNumberFormat="1" applyFont="1" applyBorder="1"/>
    <xf numFmtId="3" fontId="17" fillId="0" borderId="4" xfId="0" applyNumberFormat="1" applyFont="1" applyBorder="1"/>
    <xf numFmtId="3" fontId="17" fillId="0" borderId="5" xfId="0" applyNumberFormat="1" applyFont="1" applyBorder="1"/>
    <xf numFmtId="0" fontId="16" fillId="8" borderId="3" xfId="0" applyFont="1" applyFill="1" applyBorder="1" applyAlignment="1">
      <alignment horizontal="center" vertical="center" wrapText="1"/>
    </xf>
    <xf numFmtId="0" fontId="18" fillId="8" borderId="5"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16" fillId="8" borderId="6" xfId="0" applyFont="1" applyFill="1" applyBorder="1" applyAlignment="1">
      <alignment horizontal="center" vertical="center" wrapText="1"/>
    </xf>
    <xf numFmtId="164" fontId="0" fillId="0" borderId="0" xfId="0" applyNumberFormat="1"/>
    <xf numFmtId="9" fontId="17" fillId="0" borderId="5" xfId="0" applyNumberFormat="1" applyFont="1" applyBorder="1"/>
    <xf numFmtId="164" fontId="17" fillId="0" borderId="3" xfId="0" applyNumberFormat="1" applyFont="1" applyBorder="1"/>
    <xf numFmtId="9" fontId="0" fillId="0" borderId="0" xfId="0" applyNumberFormat="1"/>
    <xf numFmtId="0" fontId="0" fillId="0" borderId="7" xfId="0" applyBorder="1"/>
    <xf numFmtId="0" fontId="0" fillId="0" borderId="6" xfId="0" applyBorder="1"/>
    <xf numFmtId="0" fontId="16" fillId="8" borderId="8" xfId="0" applyFont="1" applyFill="1" applyBorder="1" applyAlignment="1">
      <alignment horizontal="center" vertical="center" wrapText="1"/>
    </xf>
    <xf numFmtId="0" fontId="16" fillId="8" borderId="9" xfId="0" applyFont="1" applyFill="1" applyBorder="1" applyAlignment="1">
      <alignment horizontal="center" vertical="center" wrapText="1"/>
    </xf>
    <xf numFmtId="0" fontId="16" fillId="8" borderId="10" xfId="0" applyFont="1" applyFill="1" applyBorder="1" applyAlignment="1">
      <alignment horizontal="center" vertical="center" wrapText="1"/>
    </xf>
    <xf numFmtId="14" fontId="0" fillId="0" borderId="11" xfId="0" applyNumberFormat="1" applyBorder="1"/>
    <xf numFmtId="14" fontId="0" fillId="0" borderId="12" xfId="0" applyNumberFormat="1" applyBorder="1"/>
    <xf numFmtId="14" fontId="0" fillId="0" borderId="0" xfId="0" applyNumberFormat="1"/>
    <xf numFmtId="0" fontId="0" fillId="0" borderId="12" xfId="0" applyBorder="1"/>
    <xf numFmtId="0" fontId="0" fillId="0" borderId="11" xfId="0" applyBorder="1"/>
    <xf numFmtId="0" fontId="0" fillId="0" borderId="13" xfId="0" applyBorder="1"/>
    <xf numFmtId="0" fontId="0" fillId="0" borderId="14" xfId="0" applyBorder="1"/>
    <xf numFmtId="0" fontId="0" fillId="0" borderId="15" xfId="0" applyBorder="1"/>
    <xf numFmtId="0" fontId="5" fillId="0" borderId="16" xfId="0" applyFont="1" applyBorder="1"/>
    <xf numFmtId="44" fontId="5" fillId="0" borderId="17" xfId="2" applyFont="1" applyBorder="1"/>
    <xf numFmtId="0" fontId="5" fillId="0" borderId="18" xfId="0" applyFont="1" applyBorder="1"/>
    <xf numFmtId="0" fontId="5" fillId="0" borderId="19" xfId="0" applyFont="1" applyBorder="1"/>
    <xf numFmtId="0" fontId="8" fillId="11" borderId="21" xfId="0" applyFont="1" applyFill="1" applyBorder="1"/>
    <xf numFmtId="0" fontId="5" fillId="0" borderId="17" xfId="0" applyFont="1" applyBorder="1"/>
    <xf numFmtId="44" fontId="5" fillId="0" borderId="19" xfId="2" applyFont="1" applyBorder="1"/>
    <xf numFmtId="9" fontId="5" fillId="0" borderId="19" xfId="0" applyNumberFormat="1" applyFont="1" applyBorder="1"/>
    <xf numFmtId="0" fontId="0" fillId="0" borderId="19" xfId="0" applyBorder="1"/>
    <xf numFmtId="0" fontId="23" fillId="12" borderId="28" xfId="0" applyFont="1" applyFill="1" applyBorder="1" applyAlignment="1">
      <alignment horizontal="center" vertical="center"/>
    </xf>
    <xf numFmtId="0" fontId="23" fillId="12" borderId="16" xfId="0" applyFont="1" applyFill="1" applyBorder="1" applyAlignment="1">
      <alignment horizontal="center" wrapText="1"/>
    </xf>
    <xf numFmtId="0" fontId="23" fillId="12" borderId="17" xfId="0" applyFont="1" applyFill="1" applyBorder="1" applyAlignment="1">
      <alignment horizontal="center" wrapText="1"/>
    </xf>
    <xf numFmtId="0" fontId="23" fillId="12" borderId="17" xfId="0" applyFont="1" applyFill="1" applyBorder="1" applyAlignment="1">
      <alignment horizontal="center" vertical="center" wrapText="1"/>
    </xf>
    <xf numFmtId="0" fontId="5" fillId="0" borderId="29" xfId="0" applyFont="1" applyBorder="1"/>
    <xf numFmtId="0" fontId="5" fillId="0" borderId="30" xfId="0" applyFont="1" applyBorder="1"/>
    <xf numFmtId="0" fontId="5" fillId="0" borderId="25" xfId="0" applyFont="1" applyBorder="1"/>
    <xf numFmtId="0" fontId="5" fillId="0" borderId="22" xfId="0" applyFont="1" applyBorder="1"/>
    <xf numFmtId="0" fontId="8" fillId="11" borderId="22" xfId="0" applyFont="1" applyFill="1" applyBorder="1"/>
    <xf numFmtId="0" fontId="6" fillId="4" borderId="3"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4" xfId="0" applyFont="1" applyFill="1" applyBorder="1" applyAlignment="1">
      <alignment horizontal="center" vertical="center" wrapText="1"/>
    </xf>
    <xf numFmtId="0" fontId="6" fillId="4" borderId="3" xfId="0" applyFont="1" applyFill="1" applyBorder="1" applyAlignment="1">
      <alignment horizontal="center"/>
    </xf>
    <xf numFmtId="0" fontId="6" fillId="4" borderId="5" xfId="0" applyFont="1" applyFill="1" applyBorder="1" applyAlignment="1">
      <alignment horizontal="center"/>
    </xf>
    <xf numFmtId="9" fontId="6" fillId="4" borderId="5" xfId="0" applyNumberFormat="1" applyFont="1" applyFill="1" applyBorder="1" applyAlignment="1">
      <alignment horizontal="center"/>
    </xf>
    <xf numFmtId="0" fontId="6" fillId="4" borderId="4" xfId="0" applyFont="1" applyFill="1" applyBorder="1" applyAlignment="1">
      <alignment horizontal="center"/>
    </xf>
    <xf numFmtId="0" fontId="5" fillId="0" borderId="33" xfId="0" applyFont="1" applyBorder="1"/>
    <xf numFmtId="43" fontId="5" fillId="0" borderId="0" xfId="7" applyFont="1" applyBorder="1"/>
    <xf numFmtId="43" fontId="5" fillId="0" borderId="34" xfId="0" applyNumberFormat="1" applyFont="1" applyBorder="1"/>
    <xf numFmtId="0" fontId="5" fillId="0" borderId="35" xfId="0" applyFont="1" applyBorder="1"/>
    <xf numFmtId="43" fontId="5" fillId="0" borderId="7" xfId="7" applyFont="1" applyBorder="1"/>
    <xf numFmtId="0" fontId="3" fillId="0" borderId="0" xfId="0" applyFont="1"/>
    <xf numFmtId="0" fontId="0" fillId="13" borderId="0" xfId="0" applyFill="1"/>
    <xf numFmtId="0" fontId="25" fillId="14" borderId="20" xfId="0" applyFont="1" applyFill="1" applyBorder="1" applyAlignment="1">
      <alignment horizontal="center" vertical="center"/>
    </xf>
    <xf numFmtId="0" fontId="0" fillId="3" borderId="0" xfId="0" applyFill="1" applyAlignment="1">
      <alignment horizontal="center"/>
    </xf>
    <xf numFmtId="0" fontId="0" fillId="0" borderId="0" xfId="0" applyAlignment="1">
      <alignment horizontal="center"/>
    </xf>
    <xf numFmtId="43" fontId="1" fillId="0" borderId="0" xfId="7" applyFont="1" applyFill="1" applyBorder="1" applyAlignment="1"/>
    <xf numFmtId="0" fontId="0" fillId="0" borderId="24" xfId="0" applyBorder="1"/>
    <xf numFmtId="43" fontId="1" fillId="0" borderId="24" xfId="7" applyFont="1" applyFill="1" applyBorder="1" applyAlignment="1"/>
    <xf numFmtId="43" fontId="1" fillId="13" borderId="0" xfId="7" applyFont="1" applyFill="1" applyBorder="1" applyAlignment="1"/>
    <xf numFmtId="0" fontId="3" fillId="13" borderId="0" xfId="0" applyFont="1" applyFill="1"/>
    <xf numFmtId="0" fontId="3" fillId="13" borderId="0" xfId="0" applyFont="1" applyFill="1" applyAlignment="1">
      <alignment horizontal="right"/>
    </xf>
    <xf numFmtId="0" fontId="3" fillId="13" borderId="0" xfId="0" applyFont="1" applyFill="1" applyAlignment="1">
      <alignment horizontal="center"/>
    </xf>
    <xf numFmtId="0" fontId="4" fillId="2" borderId="37" xfId="8" applyBorder="1" applyAlignment="1">
      <alignment horizontal="center" wrapText="1"/>
    </xf>
    <xf numFmtId="0" fontId="26" fillId="13" borderId="37" xfId="9" applyFill="1" applyBorder="1"/>
    <xf numFmtId="44" fontId="26" fillId="13" borderId="37" xfId="9" applyNumberFormat="1" applyFill="1" applyBorder="1"/>
    <xf numFmtId="0" fontId="26" fillId="13" borderId="37" xfId="9" applyFill="1" applyBorder="1" applyAlignment="1">
      <alignment horizontal="center"/>
    </xf>
    <xf numFmtId="0" fontId="26" fillId="13" borderId="0" xfId="9" applyFill="1" applyBorder="1"/>
    <xf numFmtId="44" fontId="26" fillId="13" borderId="0" xfId="9" applyNumberFormat="1" applyFill="1" applyBorder="1"/>
    <xf numFmtId="0" fontId="26" fillId="13" borderId="0" xfId="9" applyFill="1" applyBorder="1" applyAlignment="1">
      <alignment horizontal="center"/>
    </xf>
    <xf numFmtId="0" fontId="0" fillId="13" borderId="0" xfId="0" applyFill="1" applyAlignment="1">
      <alignment wrapText="1"/>
    </xf>
    <xf numFmtId="0" fontId="2" fillId="16" borderId="1" xfId="3" applyFill="1" applyAlignment="1">
      <alignment horizontal="center" vertical="center" wrapText="1"/>
    </xf>
    <xf numFmtId="0" fontId="2" fillId="16" borderId="1" xfId="3" applyNumberFormat="1" applyFill="1" applyAlignment="1">
      <alignment horizontal="center" vertical="center" wrapText="1"/>
    </xf>
    <xf numFmtId="0" fontId="2" fillId="16" borderId="42" xfId="3" applyNumberFormat="1" applyFill="1" applyBorder="1" applyAlignment="1">
      <alignment horizontal="center" vertical="center" wrapText="1"/>
    </xf>
    <xf numFmtId="0" fontId="0" fillId="13" borderId="0" xfId="0" applyFill="1" applyAlignment="1">
      <alignment horizontal="center"/>
    </xf>
    <xf numFmtId="0" fontId="2" fillId="0" borderId="1" xfId="3" applyNumberFormat="1" applyFill="1" applyAlignment="1"/>
    <xf numFmtId="0" fontId="2" fillId="0" borderId="40" xfId="3" applyNumberFormat="1" applyFill="1" applyBorder="1" applyAlignment="1"/>
    <xf numFmtId="0" fontId="2" fillId="0" borderId="41" xfId="3" applyNumberFormat="1" applyFill="1" applyBorder="1" applyAlignment="1"/>
    <xf numFmtId="165" fontId="2" fillId="0" borderId="1" xfId="3" applyNumberFormat="1" applyFill="1" applyAlignment="1">
      <alignment horizontal="center"/>
    </xf>
    <xf numFmtId="165" fontId="2" fillId="0" borderId="42" xfId="3" applyNumberFormat="1" applyFill="1" applyBorder="1" applyAlignment="1">
      <alignment horizontal="center"/>
    </xf>
    <xf numFmtId="165" fontId="2" fillId="13" borderId="1" xfId="3" applyNumberFormat="1" applyFill="1" applyAlignment="1">
      <alignment horizontal="center"/>
    </xf>
    <xf numFmtId="0" fontId="2" fillId="13" borderId="42" xfId="3" applyFill="1" applyBorder="1"/>
    <xf numFmtId="0" fontId="24" fillId="0" borderId="0" xfId="0" applyFont="1"/>
    <xf numFmtId="0" fontId="0" fillId="0" borderId="31" xfId="0" applyBorder="1" applyAlignment="1">
      <alignment horizontal="center"/>
    </xf>
    <xf numFmtId="0" fontId="3" fillId="0" borderId="31" xfId="0" applyFont="1" applyBorder="1"/>
    <xf numFmtId="0" fontId="3" fillId="17" borderId="31" xfId="0" applyFont="1" applyFill="1" applyBorder="1"/>
    <xf numFmtId="44" fontId="0" fillId="0" borderId="31" xfId="2" applyFont="1" applyFill="1" applyBorder="1" applyAlignment="1">
      <alignment horizontal="center"/>
    </xf>
    <xf numFmtId="0" fontId="0" fillId="18" borderId="0" xfId="0" applyFill="1"/>
    <xf numFmtId="0" fontId="0" fillId="19" borderId="0" xfId="0" applyFill="1"/>
    <xf numFmtId="0" fontId="0" fillId="20" borderId="0" xfId="0" applyFill="1"/>
    <xf numFmtId="0" fontId="0" fillId="21" borderId="0" xfId="0" applyFill="1"/>
    <xf numFmtId="164" fontId="17" fillId="0" borderId="5" xfId="0" applyNumberFormat="1" applyFont="1" applyBorder="1"/>
    <xf numFmtId="164" fontId="17" fillId="0" borderId="4" xfId="0" applyNumberFormat="1" applyFont="1" applyBorder="1"/>
    <xf numFmtId="164" fontId="0" fillId="0" borderId="12" xfId="1" applyNumberFormat="1" applyFont="1" applyBorder="1"/>
    <xf numFmtId="44" fontId="5" fillId="0" borderId="19" xfId="0" applyNumberFormat="1" applyFont="1" applyBorder="1"/>
    <xf numFmtId="44" fontId="5" fillId="11" borderId="22" xfId="0" applyNumberFormat="1" applyFont="1" applyFill="1" applyBorder="1"/>
    <xf numFmtId="43" fontId="5" fillId="0" borderId="0" xfId="0" applyNumberFormat="1" applyFont="1"/>
    <xf numFmtId="9" fontId="25" fillId="14" borderId="36" xfId="0" applyNumberFormat="1" applyFont="1" applyFill="1" applyBorder="1" applyAlignment="1">
      <alignment horizontal="center" vertical="center"/>
    </xf>
    <xf numFmtId="9" fontId="0" fillId="13" borderId="0" xfId="0" applyNumberFormat="1" applyFill="1"/>
    <xf numFmtId="43" fontId="5" fillId="0" borderId="6" xfId="7" applyFont="1" applyBorder="1"/>
    <xf numFmtId="44" fontId="0" fillId="0" borderId="0" xfId="0" applyNumberFormat="1"/>
    <xf numFmtId="0" fontId="2" fillId="0" borderId="32" xfId="3" applyBorder="1" applyAlignment="1">
      <alignment horizontal="left"/>
    </xf>
    <xf numFmtId="0" fontId="15" fillId="7" borderId="3" xfId="0" quotePrefix="1" applyFont="1" applyFill="1" applyBorder="1" applyAlignment="1">
      <alignment horizontal="center"/>
    </xf>
    <xf numFmtId="0" fontId="15" fillId="7" borderId="4" xfId="0" quotePrefix="1" applyFont="1" applyFill="1" applyBorder="1" applyAlignment="1">
      <alignment horizontal="center"/>
    </xf>
    <xf numFmtId="0" fontId="19" fillId="9" borderId="0" xfId="0" applyFont="1" applyFill="1" applyAlignment="1">
      <alignment horizontal="left"/>
    </xf>
    <xf numFmtId="0" fontId="20" fillId="9" borderId="0" xfId="0" applyFont="1" applyFill="1" applyAlignment="1">
      <alignment horizontal="left"/>
    </xf>
    <xf numFmtId="0" fontId="21" fillId="9" borderId="0" xfId="0" applyFont="1" applyFill="1" applyAlignment="1">
      <alignment horizontal="left"/>
    </xf>
    <xf numFmtId="0" fontId="0" fillId="0" borderId="16" xfId="0" applyBorder="1" applyAlignment="1">
      <alignment horizontal="left"/>
    </xf>
    <xf numFmtId="0" fontId="0" fillId="0" borderId="20" xfId="0" applyBorder="1" applyAlignment="1">
      <alignment horizontal="left"/>
    </xf>
    <xf numFmtId="0" fontId="0" fillId="0" borderId="17" xfId="0" applyBorder="1" applyAlignment="1">
      <alignment horizontal="left"/>
    </xf>
    <xf numFmtId="0" fontId="22" fillId="10" borderId="0" xfId="0" applyFont="1" applyFill="1" applyAlignment="1">
      <alignment horizontal="center"/>
    </xf>
    <xf numFmtId="0" fontId="0" fillId="0" borderId="18" xfId="0" applyBorder="1" applyAlignment="1">
      <alignment horizontal="left"/>
    </xf>
    <xf numFmtId="0" fontId="0" fillId="0" borderId="0" xfId="0" applyAlignment="1">
      <alignment horizontal="left"/>
    </xf>
    <xf numFmtId="0" fontId="0" fillId="0" borderId="19" xfId="0" applyBorder="1" applyAlignment="1">
      <alignment horizontal="left"/>
    </xf>
    <xf numFmtId="0" fontId="0" fillId="0" borderId="23" xfId="0" applyBorder="1" applyAlignment="1">
      <alignment horizontal="left"/>
    </xf>
    <xf numFmtId="0" fontId="0" fillId="0" borderId="24" xfId="0" applyBorder="1" applyAlignment="1">
      <alignment horizontal="left"/>
    </xf>
    <xf numFmtId="0" fontId="0" fillId="0" borderId="25" xfId="0" applyBorder="1" applyAlignment="1">
      <alignment horizontal="left"/>
    </xf>
    <xf numFmtId="0" fontId="0" fillId="0" borderId="26" xfId="0" applyBorder="1" applyAlignment="1">
      <alignment horizontal="left"/>
    </xf>
    <xf numFmtId="0" fontId="0" fillId="0" borderId="27" xfId="0" applyBorder="1" applyAlignment="1">
      <alignment horizontal="left"/>
    </xf>
    <xf numFmtId="0" fontId="0" fillId="0" borderId="22" xfId="0" applyBorder="1" applyAlignment="1">
      <alignment horizontal="left"/>
    </xf>
    <xf numFmtId="0" fontId="5" fillId="0" borderId="23" xfId="0" applyFont="1" applyBorder="1" applyAlignment="1">
      <alignment horizontal="center"/>
    </xf>
    <xf numFmtId="0" fontId="5" fillId="0" borderId="25" xfId="0" applyFont="1" applyBorder="1" applyAlignment="1">
      <alignment horizontal="center"/>
    </xf>
    <xf numFmtId="0" fontId="5" fillId="0" borderId="26" xfId="0" applyFont="1" applyBorder="1" applyAlignment="1">
      <alignment horizontal="center"/>
    </xf>
    <xf numFmtId="0" fontId="5" fillId="0" borderId="22" xfId="0" applyFont="1" applyBorder="1" applyAlignment="1">
      <alignment horizontal="center"/>
    </xf>
    <xf numFmtId="0" fontId="8" fillId="11" borderId="26" xfId="0" applyFont="1" applyFill="1" applyBorder="1" applyAlignment="1">
      <alignment horizontal="center"/>
    </xf>
    <xf numFmtId="0" fontId="8" fillId="11" borderId="22" xfId="0" applyFont="1" applyFill="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2" fillId="16" borderId="40" xfId="3" applyNumberFormat="1" applyFill="1" applyBorder="1" applyAlignment="1">
      <alignment horizontal="center" vertical="center" wrapText="1"/>
    </xf>
    <xf numFmtId="0" fontId="2" fillId="16" borderId="1" xfId="3" applyNumberFormat="1" applyFill="1" applyAlignment="1">
      <alignment horizontal="center" vertical="center" wrapText="1"/>
    </xf>
    <xf numFmtId="0" fontId="2" fillId="16" borderId="41" xfId="3" applyNumberFormat="1" applyFill="1" applyBorder="1" applyAlignment="1">
      <alignment horizontal="center" vertical="center" wrapText="1"/>
    </xf>
    <xf numFmtId="0" fontId="25" fillId="14" borderId="20" xfId="0" applyFont="1" applyFill="1" applyBorder="1" applyAlignment="1">
      <alignment horizontal="center" vertical="center"/>
    </xf>
    <xf numFmtId="0" fontId="25" fillId="14" borderId="36" xfId="0" applyFont="1" applyFill="1" applyBorder="1" applyAlignment="1">
      <alignment horizontal="center" vertical="center"/>
    </xf>
    <xf numFmtId="0" fontId="25" fillId="14" borderId="20" xfId="0" applyFont="1" applyFill="1" applyBorder="1" applyAlignment="1">
      <alignment horizontal="center" wrapText="1"/>
    </xf>
    <xf numFmtId="0" fontId="25" fillId="14" borderId="36" xfId="0" applyFont="1" applyFill="1" applyBorder="1" applyAlignment="1">
      <alignment horizontal="center" wrapText="1"/>
    </xf>
    <xf numFmtId="0" fontId="27" fillId="15" borderId="0" xfId="0" applyFont="1" applyFill="1" applyAlignment="1">
      <alignment horizontal="left" vertical="center" wrapText="1"/>
    </xf>
    <xf numFmtId="0" fontId="27" fillId="15" borderId="39" xfId="0" applyFont="1" applyFill="1" applyBorder="1" applyAlignment="1">
      <alignment horizontal="left" vertical="center" wrapText="1"/>
    </xf>
    <xf numFmtId="0" fontId="3" fillId="17" borderId="31" xfId="0" applyFont="1" applyFill="1" applyBorder="1" applyAlignment="1">
      <alignment horizontal="center"/>
    </xf>
    <xf numFmtId="0" fontId="0" fillId="22" borderId="0" xfId="0" applyFill="1"/>
    <xf numFmtId="44" fontId="0" fillId="22" borderId="31" xfId="2" applyFont="1" applyFill="1" applyBorder="1" applyAlignment="1">
      <alignment horizontal="center"/>
    </xf>
    <xf numFmtId="0" fontId="33" fillId="0" borderId="0" xfId="0" applyFont="1" applyAlignment="1">
      <alignment horizontal="left" vertical="center" readingOrder="1"/>
    </xf>
    <xf numFmtId="0" fontId="34" fillId="0" borderId="0" xfId="0" applyFont="1" applyAlignment="1">
      <alignment horizontal="left" vertical="center" readingOrder="1"/>
    </xf>
  </cellXfs>
  <cellStyles count="10">
    <cellStyle name="60% - Énfasis1 2" xfId="8"/>
    <cellStyle name="Heading 3" xfId="9"/>
    <cellStyle name="Millares" xfId="1" builtinId="3"/>
    <cellStyle name="Millares 2" xfId="7"/>
    <cellStyle name="Moneda" xfId="2" builtinId="4"/>
    <cellStyle name="Moneda 2" xfId="5"/>
    <cellStyle name="Moneda 3" xfId="6"/>
    <cellStyle name="Normal" xfId="0" builtinId="0"/>
    <cellStyle name="Normal 4" xfId="4"/>
    <cellStyle name="Título 3" xfId="3" builtin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5</xdr:col>
      <xdr:colOff>438150</xdr:colOff>
      <xdr:row>16</xdr:row>
      <xdr:rowOff>142875</xdr:rowOff>
    </xdr:to>
    <xdr:pic>
      <xdr:nvPicPr>
        <xdr:cNvPr id="2" name="5 Imagen">
          <a:extLst>
            <a:ext uri="{FF2B5EF4-FFF2-40B4-BE49-F238E27FC236}">
              <a16:creationId xmlns:a16="http://schemas.microsoft.com/office/drawing/2014/main" xmlns="" id="{D90FB1A1-3285-48EF-9A97-7B426130BC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0"/>
          <a:ext cx="50673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242454</xdr:colOff>
      <xdr:row>1</xdr:row>
      <xdr:rowOff>155864</xdr:rowOff>
    </xdr:from>
    <xdr:to>
      <xdr:col>17</xdr:col>
      <xdr:colOff>714375</xdr:colOff>
      <xdr:row>8</xdr:row>
      <xdr:rowOff>152400</xdr:rowOff>
    </xdr:to>
    <xdr:sp macro="" textlink="">
      <xdr:nvSpPr>
        <xdr:cNvPr id="2" name="Text 1">
          <a:extLst>
            <a:ext uri="{FF2B5EF4-FFF2-40B4-BE49-F238E27FC236}">
              <a16:creationId xmlns:a16="http://schemas.microsoft.com/office/drawing/2014/main" xmlns="" id="{3E8BBD73-4F1F-4B4E-9076-F10E77557355}"/>
            </a:ext>
          </a:extLst>
        </xdr:cNvPr>
        <xdr:cNvSpPr txBox="1">
          <a:spLocks noChangeArrowheads="1"/>
        </xdr:cNvSpPr>
      </xdr:nvSpPr>
      <xdr:spPr bwMode="auto">
        <a:xfrm>
          <a:off x="3861954" y="346364"/>
          <a:ext cx="4739121" cy="1330036"/>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s-MX" sz="1000" b="1" i="0" u="none" strike="noStrike" baseline="0">
              <a:solidFill>
                <a:srgbClr val="000000"/>
              </a:solidFill>
              <a:latin typeface="Arial"/>
              <a:cs typeface="Arial"/>
            </a:rPr>
            <a:t>Referencias Mixtas</a:t>
          </a:r>
        </a:p>
        <a:p>
          <a:pPr algn="l" rtl="0">
            <a:defRPr sz="1000"/>
          </a:pPr>
          <a:r>
            <a:rPr lang="es-MX" sz="1000" b="0" i="0">
              <a:effectLst/>
              <a:latin typeface="+mn-lt"/>
              <a:ea typeface="+mn-ea"/>
              <a:cs typeface="+mn-cs"/>
            </a:rPr>
            <a:t>Para este ejemplo queremos averiguar cuánto dinero hemos ganado tras haber impartido una serie de cursos que se muestran en la siguiente tabla. Para cada curso en un trimestre calcularemos el número de inscripciones por el precio del tipo de curso</a:t>
          </a:r>
          <a:r>
            <a:rPr lang="es-MX" sz="1000" b="0" i="0" baseline="0">
              <a:effectLst/>
              <a:latin typeface="+mn-lt"/>
              <a:ea typeface="+mn-ea"/>
              <a:cs typeface="+mn-cs"/>
            </a:rPr>
            <a:t> utilizando referencias mixtas. De tal forma que al copiar la fórmula hacia la derecha y hacia abajo, la celda B4 avanzará siguiendo la referencia mixta.</a:t>
          </a:r>
          <a:endParaRPr lang="es-MX" sz="1000" b="0" i="0" u="none" strike="noStrike" baseline="0">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190499</xdr:rowOff>
    </xdr:from>
    <xdr:to>
      <xdr:col>5</xdr:col>
      <xdr:colOff>300404</xdr:colOff>
      <xdr:row>9</xdr:row>
      <xdr:rowOff>9524</xdr:rowOff>
    </xdr:to>
    <xdr:sp macro="" textlink="">
      <xdr:nvSpPr>
        <xdr:cNvPr id="2" name="Text 1">
          <a:extLst>
            <a:ext uri="{FF2B5EF4-FFF2-40B4-BE49-F238E27FC236}">
              <a16:creationId xmlns:a16="http://schemas.microsoft.com/office/drawing/2014/main" xmlns="" id="{87889EFF-6EAA-4430-B7E6-992FA06FE97D}"/>
            </a:ext>
          </a:extLst>
        </xdr:cNvPr>
        <xdr:cNvSpPr txBox="1">
          <a:spLocks noChangeArrowheads="1"/>
        </xdr:cNvSpPr>
      </xdr:nvSpPr>
      <xdr:spPr bwMode="auto">
        <a:xfrm>
          <a:off x="0" y="190499"/>
          <a:ext cx="4110404" cy="1533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s-MX" sz="1000" b="1" i="0" u="none" strike="noStrike" baseline="0">
              <a:solidFill>
                <a:srgbClr val="000000"/>
              </a:solidFill>
              <a:latin typeface="Arial"/>
              <a:cs typeface="Arial"/>
            </a:rPr>
            <a:t>Referencias entre hojas</a:t>
          </a:r>
        </a:p>
        <a:p>
          <a:pPr algn="l" rtl="0">
            <a:defRPr sz="1000"/>
          </a:pPr>
          <a:r>
            <a:rPr lang="es-MX" sz="1000" b="0" i="0" u="none" strike="noStrike" baseline="0">
              <a:solidFill>
                <a:sysClr val="windowText" lastClr="000000"/>
              </a:solidFill>
              <a:effectLst/>
              <a:latin typeface="+mn-lt"/>
              <a:ea typeface="+mn-ea"/>
              <a:cs typeface="+mn-cs"/>
            </a:rPr>
            <a:t>Cambiemos el nombre de la hoja a Haber trimestral</a:t>
          </a:r>
        </a:p>
        <a:p>
          <a:pPr algn="l" rtl="0">
            <a:defRPr sz="1000"/>
          </a:pPr>
          <a:r>
            <a:rPr lang="es-MX" sz="1000" b="0" i="0" u="none" strike="noStrike" baseline="0">
              <a:solidFill>
                <a:sysClr val="windowText" lastClr="000000"/>
              </a:solidFill>
              <a:effectLst/>
              <a:latin typeface="+mn-lt"/>
              <a:ea typeface="+mn-ea"/>
              <a:cs typeface="+mn-cs"/>
            </a:rPr>
            <a:t>Cree tres hojas más.</a:t>
          </a:r>
        </a:p>
        <a:p>
          <a:pPr algn="l" rtl="0">
            <a:defRPr sz="1000"/>
          </a:pPr>
          <a:r>
            <a:rPr lang="es-MX" sz="1000" b="0" i="0" u="none" strike="noStrike" baseline="0">
              <a:solidFill>
                <a:sysClr val="windowText" lastClr="000000"/>
              </a:solidFill>
              <a:effectLst/>
              <a:latin typeface="+mn-lt"/>
              <a:ea typeface="+mn-ea"/>
              <a:cs typeface="+mn-cs"/>
            </a:rPr>
            <a:t>Primera hoja: Debe llamarse Enero y en una celda colocamos haber: 4300</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s-MX" sz="1000" b="0" i="0" baseline="0">
              <a:effectLst/>
              <a:latin typeface="+mn-lt"/>
              <a:ea typeface="+mn-ea"/>
              <a:cs typeface="+mn-cs"/>
            </a:rPr>
            <a:t>Segunda hoja: Debe llamarse Febrero y en una celda colocamos haber: 5678</a:t>
          </a:r>
          <a:endParaRPr lang="es-MX">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s-MX" sz="1000" b="0" i="0" baseline="0">
              <a:effectLst/>
              <a:latin typeface="+mn-lt"/>
              <a:ea typeface="+mn-ea"/>
              <a:cs typeface="+mn-cs"/>
            </a:rPr>
            <a:t>Tercera hoja: Debe llamarse Marzo y en una celda colocamos haber: 7893</a:t>
          </a:r>
          <a:endParaRPr lang="es-MX">
            <a:effectLst/>
          </a:endParaRPr>
        </a:p>
        <a:p>
          <a:pPr algn="l" rtl="0">
            <a:defRPr sz="1000"/>
          </a:pPr>
          <a:r>
            <a:rPr lang="es-MX" sz="1000" b="0" i="0" u="none" strike="noStrike" baseline="0">
              <a:solidFill>
                <a:srgbClr val="000000"/>
              </a:solidFill>
              <a:latin typeface="Arial"/>
              <a:cs typeface="Arial"/>
            </a:rPr>
            <a:t> En la hoja Haber trimestral en una celda coloquemos total de haberes primer trimestre y realizar la suma de todos los haberes de las tres hojas creadas.</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L61"/>
  <sheetViews>
    <sheetView workbookViewId="0">
      <selection activeCell="C22" sqref="C22:D22"/>
    </sheetView>
  </sheetViews>
  <sheetFormatPr baseColWidth="10" defaultRowHeight="15" x14ac:dyDescent="0.2"/>
  <cols>
    <col min="1" max="1" width="11.42578125" style="3"/>
    <col min="2" max="2" width="41.140625" style="3" bestFit="1" customWidth="1"/>
    <col min="3" max="3" width="20" style="3" customWidth="1"/>
    <col min="4" max="4" width="30.28515625" style="3" customWidth="1"/>
    <col min="5" max="5" width="3.7109375" style="3" customWidth="1"/>
    <col min="6" max="6" width="11.42578125" style="3"/>
    <col min="7" max="7" width="18.7109375" style="3" customWidth="1"/>
    <col min="8" max="16384" width="11.42578125" style="3"/>
  </cols>
  <sheetData>
    <row r="1" spans="1:12" ht="21.75" thickBot="1" x14ac:dyDescent="0.45">
      <c r="A1" s="1"/>
      <c r="B1" s="2" t="s">
        <v>0</v>
      </c>
      <c r="C1" s="1"/>
      <c r="D1" s="1"/>
      <c r="E1" s="1"/>
      <c r="F1" s="1"/>
      <c r="G1" s="1"/>
      <c r="H1" s="1"/>
      <c r="I1" s="1"/>
      <c r="J1" s="1"/>
      <c r="K1" s="1"/>
      <c r="L1" s="1"/>
    </row>
    <row r="2" spans="1:12" ht="15.75" customHeight="1" x14ac:dyDescent="0.25">
      <c r="A2" s="1"/>
      <c r="B2" s="4" t="s">
        <v>1</v>
      </c>
      <c r="C2" s="1"/>
      <c r="D2" s="1"/>
      <c r="E2" s="1"/>
      <c r="F2" s="1"/>
      <c r="G2" s="1"/>
      <c r="H2" s="1"/>
      <c r="I2" s="1"/>
      <c r="J2" s="1"/>
      <c r="K2" s="1"/>
      <c r="L2" s="1"/>
    </row>
    <row r="3" spans="1:12" ht="15.75" customHeight="1" x14ac:dyDescent="0.25">
      <c r="A3" s="1"/>
      <c r="B3" s="5" t="s">
        <v>2</v>
      </c>
      <c r="C3" s="1"/>
      <c r="D3" s="1"/>
      <c r="E3" s="1"/>
      <c r="F3" s="1"/>
      <c r="G3" s="1"/>
      <c r="H3" s="1"/>
      <c r="I3" s="1"/>
      <c r="J3" s="1"/>
      <c r="K3" s="1"/>
      <c r="L3" s="1"/>
    </row>
    <row r="4" spans="1:12" ht="15.75" x14ac:dyDescent="0.25">
      <c r="A4" s="1"/>
      <c r="B4" s="6" t="s">
        <v>3</v>
      </c>
      <c r="C4" s="1"/>
      <c r="D4" s="1"/>
      <c r="E4" s="1"/>
      <c r="F4" s="1"/>
      <c r="G4" s="1"/>
      <c r="H4" s="1"/>
      <c r="I4" s="1"/>
      <c r="J4" s="1"/>
      <c r="K4" s="1"/>
      <c r="L4" s="1"/>
    </row>
    <row r="5" spans="1:12" ht="15.75" x14ac:dyDescent="0.25">
      <c r="A5" s="1"/>
      <c r="B5" s="7" t="s">
        <v>4</v>
      </c>
      <c r="C5" s="7" t="s">
        <v>5</v>
      </c>
      <c r="D5" s="4"/>
      <c r="E5" s="1"/>
      <c r="F5" s="1"/>
      <c r="G5" s="1"/>
      <c r="H5" s="1"/>
      <c r="I5" s="1"/>
      <c r="J5" s="1"/>
      <c r="K5" s="1"/>
      <c r="L5" s="1"/>
    </row>
    <row r="6" spans="1:12" ht="15.75" x14ac:dyDescent="0.25">
      <c r="A6" s="1"/>
      <c r="B6" s="7" t="s">
        <v>6</v>
      </c>
      <c r="C6" s="6" t="s">
        <v>7</v>
      </c>
      <c r="D6" s="4"/>
      <c r="E6" s="1"/>
      <c r="F6" s="1"/>
      <c r="G6" s="1"/>
      <c r="H6" s="1"/>
      <c r="I6" s="1"/>
      <c r="J6" s="1"/>
      <c r="K6" s="1"/>
      <c r="L6" s="1"/>
    </row>
    <row r="7" spans="1:12" ht="15.75" x14ac:dyDescent="0.25">
      <c r="A7" s="1"/>
      <c r="B7" s="7" t="s">
        <v>8</v>
      </c>
      <c r="C7" s="4" t="s">
        <v>9</v>
      </c>
      <c r="D7" s="4"/>
      <c r="E7" s="1"/>
      <c r="F7" s="1"/>
      <c r="G7" s="1"/>
      <c r="H7" s="1"/>
      <c r="I7" s="1"/>
      <c r="J7" s="1"/>
      <c r="K7" s="1"/>
      <c r="L7" s="1"/>
    </row>
    <row r="8" spans="1:12" ht="15.75" x14ac:dyDescent="0.25">
      <c r="A8" s="1"/>
      <c r="B8" s="7" t="s">
        <v>10</v>
      </c>
      <c r="C8" s="4" t="s">
        <v>11</v>
      </c>
      <c r="D8" s="4"/>
      <c r="E8" s="1"/>
      <c r="F8" s="1"/>
      <c r="G8" s="1"/>
      <c r="H8" s="1"/>
      <c r="I8" s="1"/>
      <c r="J8" s="1"/>
      <c r="K8" s="1"/>
      <c r="L8" s="1"/>
    </row>
    <row r="9" spans="1:12" ht="15.75" thickBot="1" x14ac:dyDescent="0.25">
      <c r="A9" s="1"/>
      <c r="B9" s="1"/>
      <c r="C9" s="1"/>
      <c r="D9" s="1"/>
      <c r="E9" s="1"/>
      <c r="F9" s="1"/>
      <c r="G9" s="1"/>
      <c r="H9" s="1"/>
      <c r="I9" s="1"/>
      <c r="J9" s="1"/>
      <c r="K9" s="1"/>
      <c r="L9" s="1"/>
    </row>
    <row r="10" spans="1:12" ht="21.75" thickBot="1" x14ac:dyDescent="0.45">
      <c r="A10" s="1"/>
      <c r="B10" s="2" t="s">
        <v>12</v>
      </c>
      <c r="C10" s="1"/>
      <c r="D10" s="1"/>
      <c r="E10" s="1"/>
      <c r="F10" s="1"/>
      <c r="G10" s="1"/>
      <c r="H10" s="1"/>
      <c r="I10" s="1"/>
      <c r="J10" s="1"/>
      <c r="K10" s="1"/>
      <c r="L10" s="1"/>
    </row>
    <row r="11" spans="1:12" ht="15.75" x14ac:dyDescent="0.25">
      <c r="A11" s="1"/>
      <c r="B11" s="6" t="s">
        <v>13</v>
      </c>
      <c r="C11" s="4"/>
      <c r="D11" s="1"/>
      <c r="E11" s="1"/>
      <c r="F11" s="1"/>
      <c r="G11" s="1"/>
      <c r="H11" s="1"/>
      <c r="I11" s="1"/>
      <c r="J11" s="1"/>
      <c r="K11" s="1"/>
      <c r="L11" s="1"/>
    </row>
    <row r="12" spans="1:12" ht="15.75" x14ac:dyDescent="0.25">
      <c r="A12" s="1"/>
      <c r="B12" s="4" t="s">
        <v>14</v>
      </c>
      <c r="C12" s="4"/>
      <c r="D12" s="1"/>
      <c r="E12" s="1"/>
      <c r="F12" s="1"/>
      <c r="G12" s="1"/>
      <c r="H12" s="1"/>
      <c r="I12" s="1"/>
      <c r="J12" s="1"/>
      <c r="K12" s="1"/>
      <c r="L12" s="1"/>
    </row>
    <row r="13" spans="1:12" ht="15.75" x14ac:dyDescent="0.25">
      <c r="A13" s="1"/>
      <c r="B13" s="4" t="s">
        <v>15</v>
      </c>
      <c r="C13" s="4"/>
      <c r="D13" s="1"/>
      <c r="E13" s="1"/>
      <c r="F13" s="1"/>
      <c r="G13" s="1"/>
      <c r="H13" s="1"/>
      <c r="I13" s="1"/>
      <c r="J13" s="1"/>
      <c r="K13" s="1"/>
      <c r="L13" s="1"/>
    </row>
    <row r="14" spans="1:12" ht="15.75" x14ac:dyDescent="0.25">
      <c r="A14" s="1"/>
      <c r="B14" s="4" t="s">
        <v>16</v>
      </c>
      <c r="C14" s="4"/>
      <c r="D14" s="1"/>
      <c r="E14" s="1"/>
      <c r="F14" s="1"/>
      <c r="G14" s="1"/>
      <c r="H14" s="1"/>
      <c r="I14" s="1"/>
      <c r="J14" s="1"/>
      <c r="K14" s="1"/>
      <c r="L14" s="1"/>
    </row>
    <row r="15" spans="1:12" x14ac:dyDescent="0.2">
      <c r="A15" s="1"/>
      <c r="B15" s="1"/>
      <c r="C15" s="1"/>
      <c r="D15" s="1"/>
      <c r="E15" s="1"/>
      <c r="F15" s="1"/>
      <c r="G15" s="1"/>
      <c r="H15" s="1"/>
      <c r="I15" s="1"/>
      <c r="J15" s="1"/>
      <c r="K15" s="1"/>
      <c r="L15" s="1"/>
    </row>
    <row r="16" spans="1:12" ht="16.5" thickBot="1" x14ac:dyDescent="0.3">
      <c r="A16" s="1"/>
      <c r="B16" s="6"/>
      <c r="C16" s="1"/>
      <c r="D16" s="1"/>
      <c r="E16" s="1"/>
      <c r="F16" s="1"/>
      <c r="G16" s="1"/>
      <c r="H16" s="1"/>
      <c r="I16" s="1"/>
      <c r="J16" s="1"/>
      <c r="K16" s="1"/>
      <c r="L16" s="1"/>
    </row>
    <row r="17" spans="1:12" ht="21.75" thickBot="1" x14ac:dyDescent="0.45">
      <c r="A17" s="2" t="s">
        <v>17</v>
      </c>
      <c r="B17" s="2" t="s">
        <v>18</v>
      </c>
      <c r="C17" s="2" t="s">
        <v>19</v>
      </c>
      <c r="D17" s="2"/>
      <c r="E17" s="1"/>
      <c r="F17" s="1"/>
      <c r="G17" s="1"/>
      <c r="H17" s="1"/>
      <c r="I17" s="1"/>
      <c r="J17" s="1"/>
      <c r="K17" s="1"/>
      <c r="L17" s="1"/>
    </row>
    <row r="18" spans="1:12" ht="45.75" thickBot="1" x14ac:dyDescent="0.3">
      <c r="A18" s="11">
        <v>1</v>
      </c>
      <c r="B18" s="8" t="s">
        <v>123</v>
      </c>
      <c r="C18" s="8" t="s">
        <v>20</v>
      </c>
      <c r="D18" s="9" t="s">
        <v>122</v>
      </c>
      <c r="E18" s="1"/>
      <c r="F18" s="1"/>
      <c r="G18" s="1"/>
      <c r="H18" s="1"/>
      <c r="I18" s="1"/>
      <c r="J18" s="1"/>
      <c r="K18" s="1"/>
      <c r="L18" s="1"/>
    </row>
    <row r="19" spans="1:12" ht="16.5" thickBot="1" x14ac:dyDescent="0.3">
      <c r="A19" s="11">
        <v>2</v>
      </c>
      <c r="B19" s="10" t="s">
        <v>21</v>
      </c>
      <c r="C19" s="133" t="s">
        <v>22</v>
      </c>
      <c r="D19" s="133"/>
      <c r="E19" s="1"/>
      <c r="F19" s="1"/>
      <c r="G19" s="1"/>
      <c r="H19" s="1"/>
      <c r="I19" s="1"/>
      <c r="J19" s="1"/>
      <c r="K19" s="1"/>
      <c r="L19" s="1"/>
    </row>
    <row r="20" spans="1:12" ht="16.5" thickBot="1" x14ac:dyDescent="0.3">
      <c r="A20" s="11">
        <v>3</v>
      </c>
      <c r="B20" s="11" t="s">
        <v>23</v>
      </c>
      <c r="C20" s="133" t="s">
        <v>24</v>
      </c>
      <c r="D20" s="133"/>
      <c r="E20" s="1"/>
      <c r="F20" s="1"/>
      <c r="G20" s="1"/>
      <c r="H20" s="1"/>
      <c r="I20" s="1"/>
      <c r="J20" s="1"/>
      <c r="K20" s="1"/>
      <c r="L20" s="1"/>
    </row>
    <row r="21" spans="1:12" ht="16.5" thickBot="1" x14ac:dyDescent="0.3">
      <c r="A21" s="11">
        <v>4</v>
      </c>
      <c r="B21" s="11" t="s">
        <v>25</v>
      </c>
      <c r="C21" s="133" t="s">
        <v>26</v>
      </c>
      <c r="D21" s="133"/>
      <c r="E21" s="1"/>
      <c r="F21" s="1"/>
      <c r="G21" s="1"/>
      <c r="H21" s="1"/>
      <c r="I21" s="1"/>
      <c r="J21" s="1"/>
      <c r="K21" s="1"/>
      <c r="L21" s="1"/>
    </row>
    <row r="22" spans="1:12" ht="16.5" thickBot="1" x14ac:dyDescent="0.3">
      <c r="A22" s="11">
        <v>5</v>
      </c>
      <c r="B22" s="11" t="s">
        <v>27</v>
      </c>
      <c r="C22" s="133" t="s">
        <v>28</v>
      </c>
      <c r="D22" s="133"/>
      <c r="E22" s="1"/>
      <c r="F22" s="1"/>
      <c r="G22" s="1"/>
      <c r="H22" s="1"/>
      <c r="I22" s="1"/>
      <c r="J22" s="1"/>
      <c r="K22" s="1"/>
      <c r="L22" s="1"/>
    </row>
    <row r="23" spans="1:12" ht="16.5" thickBot="1" x14ac:dyDescent="0.3">
      <c r="A23" s="11">
        <v>6</v>
      </c>
      <c r="B23" s="11" t="s">
        <v>29</v>
      </c>
      <c r="C23" s="133" t="s">
        <v>30</v>
      </c>
      <c r="D23" s="133"/>
      <c r="E23" s="1"/>
      <c r="F23" s="1"/>
      <c r="G23" s="1"/>
      <c r="H23" s="1"/>
      <c r="I23" s="1"/>
      <c r="J23" s="1"/>
      <c r="K23" s="1"/>
      <c r="L23" s="1"/>
    </row>
    <row r="24" spans="1:12" ht="16.5" thickBot="1" x14ac:dyDescent="0.3">
      <c r="A24" s="11">
        <v>7</v>
      </c>
      <c r="B24" s="11" t="s">
        <v>31</v>
      </c>
      <c r="C24" s="133" t="s">
        <v>32</v>
      </c>
      <c r="D24" s="133"/>
      <c r="E24" s="1"/>
      <c r="F24" s="1"/>
      <c r="G24" s="1"/>
      <c r="H24" s="1"/>
      <c r="I24" s="1"/>
      <c r="J24" s="1"/>
      <c r="K24" s="1"/>
      <c r="L24" s="1"/>
    </row>
    <row r="25" spans="1:12" ht="16.5" thickBot="1" x14ac:dyDescent="0.3">
      <c r="A25" s="11">
        <v>8</v>
      </c>
      <c r="B25" s="11" t="s">
        <v>33</v>
      </c>
      <c r="C25" s="133" t="s">
        <v>34</v>
      </c>
      <c r="D25" s="133"/>
      <c r="E25" s="1"/>
      <c r="F25" s="1"/>
      <c r="G25" s="1"/>
      <c r="H25" s="1"/>
      <c r="I25" s="1"/>
      <c r="J25" s="1"/>
      <c r="K25" s="1"/>
      <c r="L25" s="1"/>
    </row>
    <row r="26" spans="1:12" ht="16.5" thickBot="1" x14ac:dyDescent="0.3">
      <c r="B26"/>
      <c r="C26" s="1"/>
      <c r="D26" s="1"/>
      <c r="E26" s="1"/>
      <c r="F26" s="1"/>
      <c r="G26" s="1"/>
      <c r="H26" s="1"/>
      <c r="I26" s="1"/>
      <c r="J26" s="1"/>
      <c r="K26" s="1"/>
      <c r="L26" s="1"/>
    </row>
    <row r="27" spans="1:12" ht="21.75" thickBot="1" x14ac:dyDescent="0.45">
      <c r="B27" s="2" t="s">
        <v>35</v>
      </c>
      <c r="C27" s="1"/>
      <c r="D27" s="1"/>
      <c r="E27" s="1"/>
      <c r="F27" s="1"/>
      <c r="G27" s="1"/>
      <c r="H27" s="1"/>
      <c r="I27" s="1"/>
      <c r="J27" s="1"/>
      <c r="K27" s="1"/>
      <c r="L27" s="1"/>
    </row>
    <row r="28" spans="1:12" x14ac:dyDescent="0.2">
      <c r="A28" s="1"/>
      <c r="B28" s="1"/>
      <c r="C28" s="1"/>
      <c r="D28" s="1"/>
      <c r="E28" s="1"/>
      <c r="F28" s="1"/>
      <c r="G28" s="1"/>
      <c r="H28" s="1"/>
      <c r="I28" s="1"/>
      <c r="J28" s="1"/>
      <c r="K28" s="1"/>
      <c r="L28" s="1"/>
    </row>
    <row r="29" spans="1:12" x14ac:dyDescent="0.2">
      <c r="A29" s="1"/>
      <c r="B29" s="1" t="s">
        <v>36</v>
      </c>
      <c r="C29" s="1">
        <v>5</v>
      </c>
      <c r="D29" s="1" t="s">
        <v>37</v>
      </c>
      <c r="E29" s="1"/>
      <c r="F29" s="1"/>
      <c r="G29" s="1"/>
      <c r="H29" s="1"/>
      <c r="I29" s="1"/>
      <c r="J29" s="1"/>
      <c r="K29" s="1"/>
      <c r="L29" s="1"/>
    </row>
    <row r="30" spans="1:12" x14ac:dyDescent="0.2">
      <c r="A30" s="1"/>
      <c r="B30" s="1" t="s">
        <v>38</v>
      </c>
      <c r="C30" s="1">
        <v>2.5</v>
      </c>
      <c r="D30" s="1"/>
      <c r="E30" s="1"/>
      <c r="F30" s="1"/>
      <c r="G30" s="1"/>
      <c r="H30" s="1"/>
      <c r="I30" s="1"/>
      <c r="J30" s="1"/>
      <c r="K30" s="1"/>
      <c r="L30" s="1"/>
    </row>
    <row r="31" spans="1:12" x14ac:dyDescent="0.2">
      <c r="A31" s="1"/>
      <c r="B31" s="1" t="s">
        <v>39</v>
      </c>
      <c r="C31" s="1">
        <v>200</v>
      </c>
      <c r="D31" s="1"/>
      <c r="E31" s="1"/>
      <c r="F31" s="1"/>
      <c r="G31" s="1"/>
      <c r="H31" s="1"/>
      <c r="I31" s="1"/>
      <c r="J31" s="1"/>
      <c r="K31" s="1"/>
      <c r="L31" s="1"/>
    </row>
    <row r="32" spans="1:12" x14ac:dyDescent="0.2">
      <c r="A32" s="1"/>
      <c r="B32" s="1" t="s">
        <v>40</v>
      </c>
      <c r="C32" s="1">
        <v>5000</v>
      </c>
      <c r="D32" s="1"/>
      <c r="E32" s="1"/>
      <c r="F32" s="1"/>
      <c r="G32" s="1"/>
      <c r="H32" s="1"/>
      <c r="I32" s="1"/>
      <c r="J32" s="1"/>
      <c r="K32" s="1"/>
      <c r="L32" s="1"/>
    </row>
    <row r="33" spans="1:12" x14ac:dyDescent="0.2">
      <c r="A33" s="1"/>
      <c r="B33" s="1"/>
      <c r="C33" s="1"/>
      <c r="D33" s="1"/>
      <c r="E33" s="1"/>
      <c r="F33" s="1"/>
      <c r="G33" s="1"/>
      <c r="H33" s="1"/>
      <c r="I33" s="1"/>
      <c r="J33" s="1"/>
      <c r="K33" s="1"/>
      <c r="L33" s="1"/>
    </row>
    <row r="34" spans="1:12" x14ac:dyDescent="0.2">
      <c r="A34" s="1"/>
      <c r="B34" s="1" t="s">
        <v>41</v>
      </c>
      <c r="C34" s="1"/>
      <c r="D34" s="1"/>
      <c r="E34" s="1"/>
      <c r="F34" s="1"/>
      <c r="G34" s="1"/>
      <c r="H34" s="1"/>
      <c r="I34" s="1"/>
      <c r="J34" s="1"/>
      <c r="K34" s="1"/>
      <c r="L34" s="1"/>
    </row>
    <row r="35" spans="1:12" x14ac:dyDescent="0.2">
      <c r="A35" s="1"/>
      <c r="B35" s="1" t="s">
        <v>42</v>
      </c>
      <c r="C35" s="1"/>
      <c r="D35" s="12">
        <f>C31*C29</f>
        <v>1000</v>
      </c>
      <c r="E35" s="1"/>
      <c r="F35" s="1"/>
      <c r="G35" s="1"/>
      <c r="H35" s="1"/>
      <c r="I35" s="1"/>
      <c r="J35" s="1"/>
      <c r="K35" s="1"/>
      <c r="L35" s="1"/>
    </row>
    <row r="36" spans="1:12" x14ac:dyDescent="0.2">
      <c r="A36" s="1"/>
      <c r="B36" s="1" t="s">
        <v>43</v>
      </c>
      <c r="C36" s="1"/>
      <c r="D36" s="12">
        <f>D35+C32</f>
        <v>6000</v>
      </c>
      <c r="E36" s="1"/>
      <c r="F36" s="1"/>
      <c r="G36" s="1"/>
      <c r="H36" s="1"/>
      <c r="I36" s="1"/>
      <c r="J36" s="1"/>
      <c r="K36" s="1"/>
      <c r="L36" s="1"/>
    </row>
    <row r="37" spans="1:12" x14ac:dyDescent="0.2">
      <c r="A37" s="1"/>
      <c r="B37" s="1" t="s">
        <v>44</v>
      </c>
      <c r="C37" s="1"/>
      <c r="D37" s="12">
        <f>D36*C30</f>
        <v>15000</v>
      </c>
      <c r="E37" s="1"/>
      <c r="F37" s="1"/>
      <c r="G37" s="1"/>
      <c r="H37" s="1"/>
      <c r="I37" s="1"/>
      <c r="J37" s="1"/>
      <c r="K37" s="1"/>
      <c r="L37" s="1"/>
    </row>
    <row r="38" spans="1:12" x14ac:dyDescent="0.2">
      <c r="A38" s="1"/>
      <c r="B38" s="1"/>
      <c r="C38" s="1"/>
      <c r="D38" s="12"/>
      <c r="E38" s="1"/>
      <c r="F38" s="1"/>
      <c r="G38" s="1"/>
      <c r="H38" s="1"/>
      <c r="I38" s="1"/>
      <c r="J38" s="1"/>
      <c r="K38" s="1"/>
      <c r="L38" s="1"/>
    </row>
    <row r="39" spans="1:12" ht="20.25" x14ac:dyDescent="0.3">
      <c r="A39" s="1"/>
      <c r="B39" s="1" t="s">
        <v>45</v>
      </c>
      <c r="C39" s="1"/>
      <c r="D39" s="13">
        <f>C31*C29+C32*C30</f>
        <v>13500</v>
      </c>
      <c r="E39" s="1"/>
      <c r="F39" s="14" t="s">
        <v>46</v>
      </c>
      <c r="G39" s="15"/>
      <c r="H39" s="1"/>
      <c r="I39" s="1"/>
      <c r="J39" s="1"/>
      <c r="K39" s="1"/>
      <c r="L39" s="1"/>
    </row>
    <row r="40" spans="1:12" ht="18" x14ac:dyDescent="0.25">
      <c r="A40" s="1"/>
      <c r="B40" s="1" t="s">
        <v>47</v>
      </c>
      <c r="C40" s="1"/>
      <c r="D40" s="16">
        <f>((C31*C29)+C32)*C30</f>
        <v>15000</v>
      </c>
      <c r="E40" s="1"/>
      <c r="F40" s="17" t="s">
        <v>48</v>
      </c>
      <c r="G40" s="18"/>
      <c r="H40" s="1"/>
      <c r="I40" s="1"/>
      <c r="J40" s="1"/>
      <c r="K40" s="1"/>
      <c r="L40" s="1"/>
    </row>
    <row r="41" spans="1:12" x14ac:dyDescent="0.2">
      <c r="A41" s="1"/>
      <c r="B41" s="1"/>
      <c r="C41" s="1"/>
      <c r="D41" s="1"/>
      <c r="E41" s="1"/>
      <c r="F41" s="1"/>
      <c r="G41" s="1"/>
      <c r="H41" s="1"/>
      <c r="I41" s="1"/>
      <c r="J41" s="1"/>
      <c r="K41" s="1"/>
      <c r="L41" s="1"/>
    </row>
    <row r="42" spans="1:12" x14ac:dyDescent="0.2">
      <c r="A42" s="1"/>
      <c r="B42" s="1"/>
      <c r="C42" s="1"/>
      <c r="D42" s="1"/>
      <c r="E42" s="1"/>
      <c r="F42" s="1"/>
      <c r="G42" s="1"/>
      <c r="H42" s="1"/>
      <c r="I42" s="1"/>
      <c r="J42" s="1"/>
      <c r="K42" s="1"/>
      <c r="L42" s="1"/>
    </row>
    <row r="43" spans="1:12" x14ac:dyDescent="0.2">
      <c r="A43" s="1"/>
      <c r="B43" s="1"/>
      <c r="C43" s="1"/>
      <c r="D43" s="1"/>
      <c r="E43" s="1"/>
      <c r="F43" s="1"/>
      <c r="G43" s="1"/>
      <c r="H43" s="1"/>
      <c r="I43" s="1"/>
      <c r="J43" s="1"/>
      <c r="K43" s="1"/>
      <c r="L43" s="1"/>
    </row>
    <row r="44" spans="1:12" x14ac:dyDescent="0.2">
      <c r="A44" s="1"/>
      <c r="B44" s="1"/>
      <c r="C44" s="1"/>
      <c r="D44" s="1"/>
      <c r="E44" s="1"/>
      <c r="F44" s="1"/>
      <c r="G44" s="1"/>
      <c r="H44" s="1"/>
      <c r="I44" s="1"/>
      <c r="J44" s="1"/>
      <c r="K44" s="1"/>
      <c r="L44" s="1"/>
    </row>
    <row r="45" spans="1:12" x14ac:dyDescent="0.2">
      <c r="A45" s="1"/>
      <c r="B45" s="1"/>
      <c r="C45" s="1"/>
      <c r="D45" s="1"/>
      <c r="E45" s="1"/>
      <c r="F45" s="1"/>
      <c r="G45" s="1"/>
      <c r="H45" s="1"/>
      <c r="I45" s="1"/>
      <c r="J45" s="1"/>
      <c r="K45" s="1"/>
      <c r="L45" s="1"/>
    </row>
    <row r="46" spans="1:12" x14ac:dyDescent="0.2">
      <c r="A46" s="1"/>
      <c r="B46" s="1"/>
      <c r="C46" s="1"/>
      <c r="D46" s="1"/>
      <c r="E46" s="1"/>
      <c r="F46" s="1"/>
      <c r="G46" s="1"/>
      <c r="H46" s="1"/>
      <c r="I46" s="1"/>
      <c r="J46" s="1"/>
      <c r="K46" s="1"/>
      <c r="L46" s="1"/>
    </row>
    <row r="47" spans="1:12" x14ac:dyDescent="0.2">
      <c r="A47" s="1"/>
      <c r="B47" s="1"/>
      <c r="C47" s="1"/>
      <c r="D47" s="1"/>
      <c r="E47" s="1"/>
      <c r="F47" s="1"/>
      <c r="G47" s="1"/>
      <c r="H47" s="1"/>
      <c r="I47" s="1"/>
      <c r="J47" s="1"/>
      <c r="K47" s="1"/>
      <c r="L47" s="1"/>
    </row>
    <row r="48" spans="1:12" x14ac:dyDescent="0.2">
      <c r="A48" s="1"/>
      <c r="B48" s="1"/>
      <c r="C48" s="1"/>
      <c r="D48" s="1"/>
      <c r="E48" s="1"/>
      <c r="F48" s="1"/>
      <c r="G48" s="1"/>
      <c r="H48" s="1"/>
      <c r="I48" s="1"/>
      <c r="J48" s="1"/>
      <c r="K48" s="1"/>
      <c r="L48" s="1"/>
    </row>
    <row r="49" spans="1:12" x14ac:dyDescent="0.2">
      <c r="A49" s="1"/>
      <c r="B49" s="1"/>
      <c r="C49" s="1"/>
      <c r="D49" s="1"/>
      <c r="E49" s="1"/>
      <c r="F49" s="1"/>
      <c r="G49" s="1"/>
      <c r="H49" s="1"/>
      <c r="I49" s="1"/>
      <c r="J49" s="1"/>
      <c r="K49" s="1"/>
      <c r="L49" s="1"/>
    </row>
    <row r="50" spans="1:12" x14ac:dyDescent="0.2">
      <c r="A50" s="1"/>
      <c r="B50" s="1"/>
      <c r="C50" s="1"/>
      <c r="D50" s="1"/>
      <c r="E50" s="1"/>
      <c r="F50" s="1"/>
      <c r="G50" s="1"/>
      <c r="H50" s="1"/>
      <c r="I50" s="1"/>
      <c r="J50" s="1"/>
      <c r="K50" s="1"/>
      <c r="L50" s="1"/>
    </row>
    <row r="51" spans="1:12" x14ac:dyDescent="0.2">
      <c r="A51" s="1"/>
      <c r="B51" s="1"/>
      <c r="C51" s="1"/>
      <c r="D51" s="1"/>
      <c r="E51" s="1"/>
      <c r="F51" s="1"/>
      <c r="G51" s="1"/>
      <c r="H51" s="1"/>
      <c r="I51" s="1"/>
      <c r="J51" s="1"/>
      <c r="K51" s="1"/>
      <c r="L51" s="1"/>
    </row>
    <row r="52" spans="1:12" x14ac:dyDescent="0.2">
      <c r="A52" s="1"/>
      <c r="B52" s="1"/>
      <c r="C52" s="1"/>
      <c r="D52" s="1"/>
      <c r="E52" s="1"/>
      <c r="F52" s="1"/>
      <c r="G52" s="1"/>
      <c r="H52" s="1"/>
      <c r="I52" s="1"/>
      <c r="J52" s="1"/>
      <c r="K52" s="1"/>
      <c r="L52" s="1"/>
    </row>
    <row r="53" spans="1:12" x14ac:dyDescent="0.2">
      <c r="A53" s="1"/>
      <c r="B53" s="1"/>
      <c r="C53" s="1"/>
      <c r="D53" s="1"/>
      <c r="E53" s="1"/>
      <c r="F53" s="1"/>
      <c r="G53" s="1"/>
      <c r="H53" s="1"/>
      <c r="I53" s="1"/>
      <c r="J53" s="1"/>
      <c r="K53" s="1"/>
      <c r="L53" s="1"/>
    </row>
    <row r="54" spans="1:12" x14ac:dyDescent="0.2">
      <c r="A54" s="1"/>
      <c r="B54" s="1"/>
      <c r="C54" s="1"/>
      <c r="D54" s="1"/>
      <c r="E54" s="1"/>
      <c r="F54" s="1"/>
      <c r="G54" s="1"/>
      <c r="H54" s="1"/>
      <c r="I54" s="1"/>
      <c r="J54" s="1"/>
      <c r="K54" s="1"/>
      <c r="L54" s="1"/>
    </row>
    <row r="55" spans="1:12" x14ac:dyDescent="0.2">
      <c r="A55" s="1"/>
      <c r="B55" s="1"/>
      <c r="C55" s="1"/>
      <c r="D55" s="1"/>
      <c r="E55" s="1"/>
      <c r="F55" s="1"/>
      <c r="G55" s="1"/>
      <c r="H55" s="1"/>
      <c r="I55" s="1"/>
      <c r="J55" s="1"/>
      <c r="K55" s="1"/>
      <c r="L55" s="1"/>
    </row>
    <row r="56" spans="1:12" x14ac:dyDescent="0.2">
      <c r="A56" s="1"/>
      <c r="B56" s="1"/>
      <c r="C56" s="1"/>
      <c r="D56" s="1"/>
      <c r="E56" s="1"/>
      <c r="F56" s="1"/>
      <c r="G56" s="1"/>
      <c r="H56" s="1"/>
      <c r="I56" s="1"/>
      <c r="J56" s="1"/>
      <c r="K56" s="1"/>
      <c r="L56" s="1"/>
    </row>
    <row r="57" spans="1:12" x14ac:dyDescent="0.2">
      <c r="A57" s="1"/>
      <c r="B57" s="1"/>
      <c r="C57" s="1"/>
      <c r="D57" s="1"/>
      <c r="E57" s="1"/>
      <c r="F57" s="1"/>
      <c r="G57" s="1"/>
      <c r="H57" s="1"/>
      <c r="I57" s="1"/>
      <c r="J57" s="1"/>
      <c r="K57" s="1"/>
      <c r="L57" s="1"/>
    </row>
    <row r="58" spans="1:12" x14ac:dyDescent="0.2">
      <c r="A58" s="1"/>
      <c r="B58" s="1"/>
      <c r="C58" s="1"/>
      <c r="D58" s="1"/>
      <c r="E58" s="1"/>
      <c r="F58" s="1"/>
      <c r="G58" s="1"/>
      <c r="H58" s="1"/>
      <c r="I58" s="1"/>
      <c r="J58" s="1"/>
      <c r="K58" s="1"/>
      <c r="L58" s="1"/>
    </row>
    <row r="59" spans="1:12" x14ac:dyDescent="0.2">
      <c r="A59" s="1"/>
      <c r="B59" s="1"/>
      <c r="C59" s="1"/>
      <c r="D59" s="1"/>
      <c r="E59" s="1"/>
      <c r="F59" s="1"/>
      <c r="G59" s="1"/>
      <c r="H59" s="1"/>
      <c r="I59" s="1"/>
      <c r="J59" s="1"/>
      <c r="K59" s="1"/>
      <c r="L59" s="1"/>
    </row>
    <row r="60" spans="1:12" x14ac:dyDescent="0.2">
      <c r="A60" s="1"/>
      <c r="B60" s="1"/>
      <c r="C60" s="1"/>
      <c r="D60" s="1"/>
      <c r="E60" s="1"/>
      <c r="F60" s="1"/>
      <c r="G60" s="1"/>
      <c r="H60" s="1"/>
      <c r="I60" s="1"/>
      <c r="J60" s="1"/>
      <c r="K60" s="1"/>
      <c r="L60" s="1"/>
    </row>
    <row r="61" spans="1:12" x14ac:dyDescent="0.2">
      <c r="A61" s="1"/>
      <c r="B61" s="1"/>
      <c r="C61" s="1"/>
      <c r="D61" s="1"/>
      <c r="E61" s="1"/>
      <c r="F61" s="1"/>
      <c r="G61" s="1"/>
    </row>
  </sheetData>
  <mergeCells count="7">
    <mergeCell ref="C25:D25"/>
    <mergeCell ref="C19:D19"/>
    <mergeCell ref="C20:D20"/>
    <mergeCell ref="C21:D21"/>
    <mergeCell ref="C22:D22"/>
    <mergeCell ref="C23:D23"/>
    <mergeCell ref="C24:D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C11" sqref="C11"/>
    </sheetView>
  </sheetViews>
  <sheetFormatPr baseColWidth="10" defaultRowHeight="15" x14ac:dyDescent="0.25"/>
  <cols>
    <col min="3" max="3" width="11.85546875" bestFit="1" customWidth="1"/>
  </cols>
  <sheetData>
    <row r="1" spans="1:9" x14ac:dyDescent="0.25">
      <c r="A1">
        <v>100</v>
      </c>
      <c r="B1">
        <v>20</v>
      </c>
      <c r="C1" t="b">
        <f>A1&gt;B1</f>
        <v>1</v>
      </c>
    </row>
    <row r="2" spans="1:9" x14ac:dyDescent="0.25">
      <c r="B2" s="119">
        <v>1</v>
      </c>
      <c r="C2" t="b">
        <f>A1&lt;B2</f>
        <v>0</v>
      </c>
      <c r="D2" s="119">
        <v>1</v>
      </c>
      <c r="H2" s="119">
        <v>1</v>
      </c>
    </row>
    <row r="3" spans="1:9" x14ac:dyDescent="0.25">
      <c r="B3" s="119">
        <v>2</v>
      </c>
      <c r="C3" t="b">
        <f>A1=B1</f>
        <v>0</v>
      </c>
      <c r="D3" s="119">
        <v>2</v>
      </c>
      <c r="F3">
        <f>SUM(B2:B8,D2:D8)</f>
        <v>56</v>
      </c>
      <c r="H3" s="119">
        <v>1</v>
      </c>
    </row>
    <row r="4" spans="1:9" x14ac:dyDescent="0.25">
      <c r="B4" s="119">
        <v>3</v>
      </c>
      <c r="C4" t="b">
        <f>A1&lt;=B1</f>
        <v>0</v>
      </c>
      <c r="D4" s="119">
        <v>3</v>
      </c>
      <c r="G4" s="120">
        <v>1</v>
      </c>
      <c r="H4" s="122">
        <v>2</v>
      </c>
      <c r="I4" s="120">
        <v>1</v>
      </c>
    </row>
    <row r="5" spans="1:9" x14ac:dyDescent="0.25">
      <c r="B5" s="119">
        <v>4</v>
      </c>
      <c r="C5" t="b">
        <f>A1&lt;&gt;B1</f>
        <v>1</v>
      </c>
      <c r="D5" s="119">
        <v>4</v>
      </c>
      <c r="H5" s="119">
        <v>1</v>
      </c>
    </row>
    <row r="6" spans="1:9" x14ac:dyDescent="0.25">
      <c r="B6" s="119">
        <v>5</v>
      </c>
      <c r="D6" s="119">
        <v>5</v>
      </c>
      <c r="H6" s="119">
        <v>1</v>
      </c>
    </row>
    <row r="7" spans="1:9" x14ac:dyDescent="0.25">
      <c r="B7" s="119">
        <v>6</v>
      </c>
      <c r="D7" s="119">
        <v>6</v>
      </c>
    </row>
    <row r="8" spans="1:9" x14ac:dyDescent="0.25">
      <c r="B8" s="119">
        <v>7</v>
      </c>
      <c r="D8" s="119">
        <v>7</v>
      </c>
      <c r="F8" t="s">
        <v>259</v>
      </c>
      <c r="I8">
        <f>H2:H6 G4:I4</f>
        <v>2</v>
      </c>
    </row>
    <row r="9" spans="1:9" x14ac:dyDescent="0.25">
      <c r="F9">
        <v>10</v>
      </c>
      <c r="G9" s="121">
        <v>2</v>
      </c>
    </row>
    <row r="10" spans="1:9" x14ac:dyDescent="0.25">
      <c r="B10" t="str">
        <f>G9&amp;E13</f>
        <v>29</v>
      </c>
      <c r="C10" t="str">
        <f>F8&amp;F9</f>
        <v>Reyna10</v>
      </c>
    </row>
    <row r="12" spans="1:9" x14ac:dyDescent="0.25">
      <c r="B12">
        <f>3^2</f>
        <v>9</v>
      </c>
    </row>
    <row r="13" spans="1:9" x14ac:dyDescent="0.25">
      <c r="E13">
        <v>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G2:G21"/>
  <sheetViews>
    <sheetView zoomScale="90" zoomScaleNormal="90" workbookViewId="0">
      <selection activeCell="H2" sqref="H2"/>
    </sheetView>
  </sheetViews>
  <sheetFormatPr baseColWidth="10" defaultRowHeight="15" x14ac:dyDescent="0.25"/>
  <cols>
    <col min="5" max="5" width="25" customWidth="1"/>
    <col min="6" max="9" width="11.42578125" customWidth="1"/>
  </cols>
  <sheetData>
    <row r="2" spans="7:7" x14ac:dyDescent="0.25"/>
    <row r="7" spans="7:7" x14ac:dyDescent="0.25">
      <c r="G7">
        <f>2+4/2</f>
        <v>4</v>
      </c>
    </row>
    <row r="9" spans="7:7" x14ac:dyDescent="0.25">
      <c r="G9">
        <f>(2+4)/2</f>
        <v>3</v>
      </c>
    </row>
    <row r="11" spans="7:7" x14ac:dyDescent="0.25">
      <c r="G11">
        <f>(8/2)+(16/4)</f>
        <v>8</v>
      </c>
    </row>
    <row r="13" spans="7:7" x14ac:dyDescent="0.25">
      <c r="G13">
        <f>(8+16)/(2+4)</f>
        <v>4</v>
      </c>
    </row>
    <row r="15" spans="7:7" x14ac:dyDescent="0.25">
      <c r="G15">
        <f>((4+8)/(3))+(15/5)</f>
        <v>7</v>
      </c>
    </row>
    <row r="17" spans="7:7" x14ac:dyDescent="0.25">
      <c r="G17">
        <f>((5+3)/2)+(20/(3+1))</f>
        <v>9</v>
      </c>
    </row>
    <row r="19" spans="7:7" x14ac:dyDescent="0.25">
      <c r="G19">
        <f>7+((6+3)/(4-1))+2</f>
        <v>12</v>
      </c>
    </row>
    <row r="21" spans="7:7" x14ac:dyDescent="0.25">
      <c r="G21">
        <f>((3+5)/(1+1))+((6+9)/(3+2))</f>
        <v>7</v>
      </c>
    </row>
  </sheetData>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AF48"/>
  <sheetViews>
    <sheetView topLeftCell="A13" zoomScale="80" zoomScaleNormal="80" workbookViewId="0">
      <selection activeCell="I26" sqref="I26"/>
    </sheetView>
  </sheetViews>
  <sheetFormatPr baseColWidth="10" defaultRowHeight="15" x14ac:dyDescent="0.25"/>
  <cols>
    <col min="1" max="1" width="12.140625" customWidth="1"/>
    <col min="2" max="3" width="9" customWidth="1"/>
    <col min="4" max="4" width="11.5703125" bestFit="1" customWidth="1"/>
    <col min="5" max="5" width="8.7109375" customWidth="1"/>
    <col min="6" max="6" width="12.7109375" bestFit="1" customWidth="1"/>
    <col min="7" max="7" width="11.5703125" bestFit="1" customWidth="1"/>
    <col min="8" max="8" width="9.140625" customWidth="1"/>
    <col min="9" max="9" width="13.140625" bestFit="1" customWidth="1"/>
    <col min="10" max="10" width="12" customWidth="1"/>
  </cols>
  <sheetData>
    <row r="1" spans="1:31" ht="21.75" thickBot="1" x14ac:dyDescent="0.45">
      <c r="A1" s="2" t="s">
        <v>49</v>
      </c>
      <c r="B1" s="6"/>
      <c r="C1" s="134" t="s">
        <v>50</v>
      </c>
      <c r="D1" s="135"/>
      <c r="E1" s="6"/>
      <c r="F1" s="2" t="s">
        <v>51</v>
      </c>
      <c r="G1" s="6"/>
      <c r="H1" s="134" t="s">
        <v>52</v>
      </c>
      <c r="I1" s="135"/>
      <c r="J1" s="6"/>
      <c r="K1" s="2" t="s">
        <v>53</v>
      </c>
      <c r="L1" s="2"/>
      <c r="M1" s="19" t="s">
        <v>54</v>
      </c>
      <c r="N1" s="6"/>
      <c r="O1" s="20" t="s">
        <v>55</v>
      </c>
      <c r="P1" s="21"/>
      <c r="Q1" s="19" t="s">
        <v>56</v>
      </c>
      <c r="R1" s="6"/>
      <c r="S1" s="6"/>
      <c r="T1" s="6"/>
      <c r="U1" s="6"/>
      <c r="V1" s="6"/>
      <c r="W1" s="6"/>
      <c r="X1" s="6"/>
      <c r="Y1" s="6"/>
      <c r="Z1" s="6"/>
      <c r="AA1" s="6"/>
      <c r="AB1" s="6"/>
      <c r="AC1" s="6"/>
      <c r="AD1" s="6"/>
      <c r="AE1" s="6"/>
    </row>
    <row r="2" spans="1:31" ht="15.75" thickBot="1" x14ac:dyDescent="0.3">
      <c r="A2" s="22" t="s">
        <v>57</v>
      </c>
      <c r="B2" s="23" t="s">
        <v>58</v>
      </c>
      <c r="C2" s="23" t="s">
        <v>59</v>
      </c>
      <c r="D2" s="24" t="s">
        <v>60</v>
      </c>
      <c r="E2" s="6"/>
      <c r="F2" s="22" t="s">
        <v>61</v>
      </c>
      <c r="G2" s="23" t="s">
        <v>58</v>
      </c>
      <c r="H2" s="23" t="s">
        <v>59</v>
      </c>
      <c r="I2" s="24" t="s">
        <v>60</v>
      </c>
      <c r="J2" s="6"/>
      <c r="K2" s="22" t="s">
        <v>62</v>
      </c>
      <c r="L2" s="23" t="s">
        <v>63</v>
      </c>
      <c r="M2" s="24" t="s">
        <v>60</v>
      </c>
      <c r="N2" s="6"/>
      <c r="O2" s="22" t="s">
        <v>64</v>
      </c>
      <c r="P2" s="23" t="s">
        <v>65</v>
      </c>
      <c r="Q2" s="24" t="s">
        <v>60</v>
      </c>
      <c r="R2" s="6"/>
      <c r="S2" s="6"/>
      <c r="T2" s="6"/>
      <c r="U2" s="6"/>
      <c r="V2" s="6"/>
      <c r="W2" s="6"/>
      <c r="X2" s="6"/>
      <c r="Y2" s="6"/>
      <c r="Z2" s="6"/>
      <c r="AA2" s="6"/>
      <c r="AB2" s="6"/>
      <c r="AC2" s="6"/>
      <c r="AD2" s="6"/>
      <c r="AE2" s="6"/>
    </row>
    <row r="3" spans="1:31" ht="15.75" thickBot="1" x14ac:dyDescent="0.3">
      <c r="A3" s="25">
        <v>500</v>
      </c>
      <c r="B3" s="26">
        <v>600</v>
      </c>
      <c r="C3" s="26">
        <v>900</v>
      </c>
      <c r="D3" s="27">
        <f>A3+B3+C3</f>
        <v>2000</v>
      </c>
      <c r="E3" s="6"/>
      <c r="F3" s="28">
        <v>12000</v>
      </c>
      <c r="G3" s="26">
        <v>600</v>
      </c>
      <c r="H3" s="26">
        <v>900</v>
      </c>
      <c r="I3" s="29">
        <f>F3-G3-H3</f>
        <v>10500</v>
      </c>
      <c r="J3" s="6"/>
      <c r="K3" s="28">
        <v>6</v>
      </c>
      <c r="L3" s="30">
        <v>8500</v>
      </c>
      <c r="M3" s="29">
        <f>K3*L3</f>
        <v>51000</v>
      </c>
      <c r="N3" s="6"/>
      <c r="O3" s="28">
        <v>6500</v>
      </c>
      <c r="P3" s="30">
        <v>30</v>
      </c>
      <c r="Q3" s="29">
        <f>O3/P3</f>
        <v>216.66666666666666</v>
      </c>
      <c r="R3" s="6"/>
      <c r="S3" s="6"/>
      <c r="T3" s="6"/>
      <c r="U3" s="6"/>
      <c r="V3" s="6"/>
      <c r="W3" s="6"/>
      <c r="X3" s="6"/>
      <c r="Y3" s="6"/>
      <c r="Z3" s="6"/>
      <c r="AA3" s="6"/>
      <c r="AB3" s="6"/>
      <c r="AC3" s="6"/>
      <c r="AD3" s="6"/>
      <c r="AE3" s="6"/>
    </row>
    <row r="4" spans="1:31" x14ac:dyDescent="0.25">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x14ac:dyDescent="0.25">
      <c r="A5" s="6"/>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1" x14ac:dyDescent="0.25">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x14ac:dyDescent="0.25">
      <c r="A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1" x14ac:dyDescent="0.25">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row>
    <row r="9" spans="1:31" x14ac:dyDescent="0.25">
      <c r="A9" s="6"/>
      <c r="B9" s="6"/>
      <c r="C9" s="6"/>
      <c r="D9" s="6"/>
      <c r="E9" s="6"/>
      <c r="F9" s="6"/>
      <c r="G9" s="6"/>
      <c r="H9" s="6"/>
      <c r="I9" s="6"/>
      <c r="J9" s="6"/>
      <c r="K9" s="6"/>
      <c r="L9" s="6"/>
      <c r="M9" s="6"/>
      <c r="N9" s="6"/>
      <c r="O9" s="6"/>
      <c r="P9" s="6"/>
      <c r="Q9" s="6"/>
      <c r="R9" s="6"/>
      <c r="S9" s="6"/>
      <c r="T9" s="6"/>
      <c r="U9" s="6"/>
      <c r="V9" s="6"/>
      <c r="W9" s="6"/>
      <c r="X9" s="6"/>
      <c r="Y9" s="6"/>
      <c r="Z9" s="6"/>
      <c r="AA9" s="6"/>
      <c r="AB9" s="6"/>
      <c r="AC9" s="6"/>
      <c r="AD9" s="6"/>
      <c r="AE9" s="6"/>
    </row>
    <row r="10" spans="1:31" x14ac:dyDescent="0.25">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row>
    <row r="11" spans="1:3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row>
    <row r="12" spans="1:31" ht="15.75" thickBot="1" x14ac:dyDescent="0.3">
      <c r="A12" s="6"/>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row>
    <row r="13" spans="1:31" ht="21.75" thickBot="1" x14ac:dyDescent="0.45">
      <c r="A13" s="2" t="s">
        <v>24</v>
      </c>
      <c r="B13" s="2"/>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spans="1:31" ht="15.75" thickBot="1" x14ac:dyDescent="0.3">
      <c r="A14" s="6"/>
      <c r="B14" s="6"/>
      <c r="C14" s="6"/>
      <c r="D14" s="6"/>
      <c r="E14" s="6"/>
      <c r="F14" s="6"/>
      <c r="G14" s="6"/>
      <c r="H14" s="6"/>
      <c r="I14" s="19" t="s">
        <v>66</v>
      </c>
      <c r="J14" s="19" t="s">
        <v>67</v>
      </c>
      <c r="K14" s="6"/>
      <c r="L14" s="6"/>
      <c r="M14" s="6"/>
      <c r="N14" s="19" t="s">
        <v>68</v>
      </c>
      <c r="O14" s="19" t="s">
        <v>69</v>
      </c>
      <c r="P14" s="6"/>
      <c r="Q14" s="6"/>
      <c r="R14" s="134" t="s">
        <v>70</v>
      </c>
      <c r="S14" s="135"/>
      <c r="T14" s="6"/>
      <c r="U14" s="6"/>
      <c r="V14" s="134" t="s">
        <v>71</v>
      </c>
      <c r="W14" s="135"/>
      <c r="X14" s="6"/>
      <c r="Y14" s="6"/>
      <c r="Z14" s="6"/>
      <c r="AA14" s="6"/>
      <c r="AB14" s="6"/>
      <c r="AC14" s="6"/>
      <c r="AD14" s="6"/>
      <c r="AE14" s="6"/>
    </row>
    <row r="15" spans="1:31" ht="29.25" thickBot="1" x14ac:dyDescent="0.3">
      <c r="A15" s="31" t="s">
        <v>72</v>
      </c>
      <c r="B15" s="32" t="s">
        <v>24</v>
      </c>
      <c r="C15" s="33" t="s">
        <v>63</v>
      </c>
      <c r="D15" s="6"/>
      <c r="E15" s="6"/>
      <c r="F15" s="6"/>
      <c r="G15" s="31" t="s">
        <v>72</v>
      </c>
      <c r="H15" s="34" t="s">
        <v>73</v>
      </c>
      <c r="I15" s="34" t="s">
        <v>74</v>
      </c>
      <c r="J15" s="35" t="s">
        <v>60</v>
      </c>
      <c r="K15" s="6"/>
      <c r="L15" s="31" t="s">
        <v>61</v>
      </c>
      <c r="M15" s="34" t="s">
        <v>75</v>
      </c>
      <c r="N15" s="34" t="s">
        <v>76</v>
      </c>
      <c r="O15" s="33" t="s">
        <v>60</v>
      </c>
      <c r="P15" s="6"/>
      <c r="Q15" s="31" t="s">
        <v>72</v>
      </c>
      <c r="R15" s="34" t="s">
        <v>73</v>
      </c>
      <c r="S15" s="33" t="s">
        <v>60</v>
      </c>
      <c r="T15" s="6"/>
      <c r="U15" s="31" t="s">
        <v>61</v>
      </c>
      <c r="V15" s="34" t="s">
        <v>75</v>
      </c>
      <c r="W15" s="33" t="s">
        <v>60</v>
      </c>
      <c r="X15" s="6"/>
      <c r="Y15" s="6"/>
      <c r="Z15" s="6"/>
      <c r="AA15" s="6"/>
      <c r="AB15" s="6"/>
      <c r="AC15" s="6"/>
      <c r="AD15" s="6"/>
      <c r="AE15" s="6"/>
    </row>
    <row r="16" spans="1:31" ht="15.75" thickBot="1" x14ac:dyDescent="0.3">
      <c r="A16" s="36">
        <v>3500</v>
      </c>
      <c r="B16">
        <v>0.2</v>
      </c>
      <c r="C16" s="36">
        <f>A16*B16</f>
        <v>700</v>
      </c>
      <c r="D16" s="134" t="s">
        <v>77</v>
      </c>
      <c r="E16" s="135"/>
      <c r="F16" s="6"/>
      <c r="G16" s="28">
        <v>1500</v>
      </c>
      <c r="H16" s="37">
        <v>0.1</v>
      </c>
      <c r="I16" s="26">
        <f>G16*H16</f>
        <v>150</v>
      </c>
      <c r="J16" s="29">
        <f>G16-I16</f>
        <v>1350</v>
      </c>
      <c r="K16" s="6"/>
      <c r="L16" s="38">
        <v>6500</v>
      </c>
      <c r="M16" s="37">
        <v>0.08</v>
      </c>
      <c r="N16" s="123">
        <f>L16*M16</f>
        <v>520</v>
      </c>
      <c r="O16" s="124">
        <f>L16+N16</f>
        <v>7020</v>
      </c>
      <c r="P16" s="6"/>
      <c r="Q16" s="28">
        <v>1500</v>
      </c>
      <c r="R16" s="37">
        <v>0.1</v>
      </c>
      <c r="S16" s="29">
        <f>Q16-(Q16*R16)</f>
        <v>1350</v>
      </c>
      <c r="T16" s="6"/>
      <c r="U16" s="38">
        <v>6500</v>
      </c>
      <c r="V16" s="37">
        <v>0.08</v>
      </c>
      <c r="W16" s="29">
        <f>U16+(U16*V16)</f>
        <v>7020</v>
      </c>
      <c r="X16" s="6"/>
      <c r="Y16" s="6"/>
      <c r="Z16" s="6"/>
      <c r="AA16" s="6"/>
      <c r="AB16" s="6"/>
      <c r="AC16" s="6"/>
      <c r="AD16" s="6"/>
      <c r="AE16" s="6"/>
    </row>
    <row r="17" spans="1:32" ht="15.75" thickBot="1" x14ac:dyDescent="0.3">
      <c r="A17" s="36">
        <v>3500</v>
      </c>
      <c r="B17" s="39">
        <v>0.2</v>
      </c>
      <c r="C17" s="36">
        <f>A17*B17</f>
        <v>700</v>
      </c>
      <c r="D17" s="134" t="s">
        <v>78</v>
      </c>
      <c r="E17" s="135"/>
      <c r="F17" s="6"/>
      <c r="G17" s="6"/>
      <c r="H17" s="6"/>
      <c r="I17" s="6"/>
      <c r="J17" s="6"/>
      <c r="K17" s="6"/>
      <c r="L17" s="6"/>
      <c r="M17" s="6"/>
      <c r="N17" s="6"/>
      <c r="O17" s="6"/>
      <c r="P17" s="6"/>
      <c r="Q17" s="6"/>
      <c r="R17" s="6"/>
      <c r="S17" s="6"/>
      <c r="T17" s="6"/>
      <c r="U17" s="6"/>
      <c r="V17" s="6"/>
      <c r="W17" s="6"/>
      <c r="X17" s="6"/>
      <c r="Y17" s="6"/>
      <c r="Z17" s="6"/>
      <c r="AA17" s="6"/>
      <c r="AB17" s="6"/>
      <c r="AC17" s="6"/>
      <c r="AD17" s="6"/>
      <c r="AE17" s="6"/>
    </row>
    <row r="18" spans="1:32" ht="15.75" thickBot="1" x14ac:dyDescent="0.3">
      <c r="A18" s="40"/>
      <c r="B18" s="40"/>
      <c r="C18" s="41">
        <f>3500*10%</f>
        <v>350</v>
      </c>
      <c r="D18" s="134" t="s">
        <v>79</v>
      </c>
      <c r="E18" s="135"/>
      <c r="F18" s="6"/>
      <c r="G18" s="6"/>
      <c r="H18" s="6"/>
      <c r="I18" s="6"/>
      <c r="J18" s="6"/>
      <c r="K18" s="6"/>
      <c r="L18" s="6"/>
      <c r="M18" s="6"/>
      <c r="N18" s="6"/>
      <c r="O18" s="6"/>
      <c r="P18" s="6"/>
      <c r="Q18" s="6"/>
      <c r="R18" s="6"/>
      <c r="S18" s="6"/>
      <c r="T18" s="6"/>
      <c r="U18" s="6"/>
      <c r="V18" s="6"/>
      <c r="W18" s="6"/>
      <c r="X18" s="6"/>
      <c r="Y18" s="6"/>
      <c r="Z18" s="6"/>
      <c r="AA18" s="6"/>
      <c r="AB18" s="6"/>
      <c r="AC18" s="6"/>
      <c r="AD18" s="6"/>
      <c r="AE18" s="6"/>
    </row>
    <row r="19" spans="1:32" x14ac:dyDescent="0.2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row>
    <row r="20" spans="1:32"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row>
    <row r="21" spans="1:32" ht="15.75" thickBot="1" x14ac:dyDescent="0.3">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row>
    <row r="22" spans="1:32" ht="21.75" thickBot="1" x14ac:dyDescent="0.45">
      <c r="A22" s="2" t="s">
        <v>80</v>
      </c>
      <c r="B22" s="2"/>
      <c r="C22" s="2"/>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row>
    <row r="23" spans="1:32" ht="15.75" thickBot="1" x14ac:dyDescent="0.3">
      <c r="A23" s="6"/>
      <c r="B23" s="6"/>
      <c r="C23" s="134" t="s">
        <v>81</v>
      </c>
      <c r="D23" s="135"/>
      <c r="E23" s="6"/>
      <c r="F23" s="6"/>
      <c r="G23" s="6"/>
      <c r="H23" s="6"/>
      <c r="I23" s="19" t="s">
        <v>82</v>
      </c>
      <c r="J23" s="6"/>
      <c r="K23" s="6"/>
      <c r="L23" s="6"/>
      <c r="M23" s="6"/>
      <c r="N23" s="6"/>
      <c r="O23" s="6"/>
      <c r="P23" s="6"/>
      <c r="Q23" s="6"/>
      <c r="R23" s="6"/>
      <c r="S23" s="6"/>
      <c r="T23" s="6"/>
      <c r="U23" s="6"/>
      <c r="V23" s="6"/>
      <c r="W23" s="6"/>
      <c r="X23" s="6"/>
      <c r="Y23" s="6"/>
      <c r="Z23" s="6"/>
      <c r="AA23" s="6"/>
      <c r="AB23" s="6"/>
      <c r="AC23" s="6"/>
      <c r="AD23" s="6"/>
      <c r="AE23" s="6"/>
      <c r="AF23" s="6"/>
    </row>
    <row r="24" spans="1:32" ht="30" thickTop="1" thickBot="1" x14ac:dyDescent="0.3">
      <c r="A24" s="42" t="s">
        <v>83</v>
      </c>
      <c r="B24" s="43" t="s">
        <v>84</v>
      </c>
      <c r="C24" s="43" t="s">
        <v>63</v>
      </c>
      <c r="D24" s="44" t="s">
        <v>85</v>
      </c>
      <c r="E24" s="6"/>
      <c r="F24" s="42" t="s">
        <v>86</v>
      </c>
      <c r="G24" s="43" t="s">
        <v>87</v>
      </c>
      <c r="H24" s="43" t="s">
        <v>63</v>
      </c>
      <c r="I24" s="44" t="s">
        <v>88</v>
      </c>
      <c r="J24" s="6"/>
      <c r="K24" s="6"/>
      <c r="L24" s="6"/>
      <c r="M24" s="6"/>
      <c r="N24" s="6"/>
      <c r="O24" s="6"/>
      <c r="P24" s="6"/>
      <c r="Q24" s="6"/>
      <c r="R24" s="6"/>
      <c r="S24" s="6"/>
      <c r="T24" s="6"/>
      <c r="U24" s="6"/>
      <c r="V24" s="6"/>
      <c r="W24" s="6"/>
      <c r="X24" s="6"/>
      <c r="Y24" s="6"/>
      <c r="Z24" s="6"/>
      <c r="AA24" s="6"/>
      <c r="AB24" s="6"/>
      <c r="AC24" s="6"/>
      <c r="AD24" s="6"/>
      <c r="AE24" s="6"/>
      <c r="AF24" s="6"/>
    </row>
    <row r="25" spans="1:32" ht="15.75" thickTop="1" x14ac:dyDescent="0.25">
      <c r="A25" s="45">
        <v>37910</v>
      </c>
      <c r="B25">
        <v>14</v>
      </c>
      <c r="C25">
        <v>5000</v>
      </c>
      <c r="D25" s="46">
        <f>A25+B25</f>
        <v>37924</v>
      </c>
      <c r="E25" s="6"/>
      <c r="F25" s="45">
        <v>37671</v>
      </c>
      <c r="G25" s="47">
        <v>37773</v>
      </c>
      <c r="H25">
        <v>2500</v>
      </c>
      <c r="I25" s="125">
        <f>G25-F25</f>
        <v>102</v>
      </c>
      <c r="J25" s="6"/>
      <c r="K25" s="6"/>
      <c r="L25" s="6"/>
      <c r="M25" s="6"/>
      <c r="N25" s="6"/>
      <c r="O25" s="6"/>
      <c r="P25" s="6"/>
      <c r="Q25" s="6"/>
      <c r="R25" s="6"/>
      <c r="S25" s="6"/>
      <c r="T25" s="6"/>
      <c r="U25" s="6"/>
      <c r="V25" s="6"/>
      <c r="W25" s="6"/>
      <c r="X25" s="6"/>
      <c r="Y25" s="6"/>
      <c r="Z25" s="6"/>
      <c r="AA25" s="6"/>
      <c r="AB25" s="6"/>
      <c r="AC25" s="6"/>
      <c r="AD25" s="6"/>
      <c r="AE25" s="6"/>
      <c r="AF25" s="6"/>
    </row>
    <row r="26" spans="1:32" x14ac:dyDescent="0.25">
      <c r="A26" s="49"/>
      <c r="D26" s="48"/>
      <c r="E26" s="6"/>
      <c r="F26" s="49"/>
      <c r="I26" s="48"/>
      <c r="J26" s="6"/>
      <c r="K26" s="6"/>
      <c r="L26" s="6"/>
      <c r="M26" s="6"/>
      <c r="N26" s="6"/>
      <c r="O26" s="6"/>
      <c r="P26" s="6"/>
      <c r="Q26" s="6"/>
      <c r="R26" s="6"/>
      <c r="S26" s="6"/>
      <c r="T26" s="6"/>
      <c r="U26" s="6"/>
      <c r="V26" s="6"/>
      <c r="W26" s="6"/>
      <c r="X26" s="6"/>
      <c r="Y26" s="6"/>
      <c r="Z26" s="6"/>
      <c r="AA26" s="6"/>
      <c r="AB26" s="6"/>
      <c r="AC26" s="6"/>
      <c r="AD26" s="6"/>
      <c r="AE26" s="6"/>
      <c r="AF26" s="6"/>
    </row>
    <row r="27" spans="1:32" x14ac:dyDescent="0.25">
      <c r="A27" s="49"/>
      <c r="D27" s="48"/>
      <c r="E27" s="6"/>
      <c r="F27" s="49"/>
      <c r="I27" s="48"/>
      <c r="J27" s="6"/>
      <c r="K27" s="6"/>
      <c r="L27" s="6"/>
      <c r="M27" s="6"/>
      <c r="N27" s="6"/>
      <c r="O27" s="6"/>
      <c r="P27" s="6"/>
      <c r="Q27" s="6"/>
      <c r="R27" s="6"/>
      <c r="S27" s="6"/>
      <c r="T27" s="6"/>
      <c r="U27" s="6"/>
      <c r="V27" s="6"/>
      <c r="W27" s="6"/>
      <c r="X27" s="6"/>
      <c r="Y27" s="6"/>
      <c r="Z27" s="6"/>
      <c r="AA27" s="6"/>
      <c r="AB27" s="6"/>
      <c r="AC27" s="6"/>
      <c r="AD27" s="6"/>
      <c r="AE27" s="6"/>
      <c r="AF27" s="6"/>
    </row>
    <row r="28" spans="1:32" ht="15.75" thickBot="1" x14ac:dyDescent="0.3">
      <c r="A28" s="50"/>
      <c r="B28" s="51"/>
      <c r="C28" s="51"/>
      <c r="D28" s="52"/>
      <c r="E28" s="6"/>
      <c r="F28" s="50"/>
      <c r="G28" s="51"/>
      <c r="H28" s="51"/>
      <c r="I28" s="52"/>
      <c r="J28" s="6"/>
      <c r="K28" s="6"/>
      <c r="L28" s="6"/>
      <c r="M28" s="6"/>
      <c r="N28" s="6"/>
      <c r="O28" s="6"/>
      <c r="P28" s="6"/>
      <c r="Q28" s="6"/>
      <c r="R28" s="6"/>
      <c r="S28" s="6"/>
      <c r="T28" s="6"/>
      <c r="U28" s="6"/>
      <c r="V28" s="6"/>
      <c r="W28" s="6"/>
      <c r="X28" s="6"/>
      <c r="Y28" s="6"/>
      <c r="Z28" s="6"/>
      <c r="AA28" s="6"/>
      <c r="AB28" s="6"/>
      <c r="AC28" s="6"/>
      <c r="AD28" s="6"/>
      <c r="AE28" s="6"/>
      <c r="AF28" s="6"/>
    </row>
    <row r="29" spans="1:32" ht="15.75" thickTop="1"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row>
    <row r="30" spans="1:32"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row>
    <row r="31" spans="1:32" x14ac:dyDescent="0.25">
      <c r="A31" s="6"/>
      <c r="B31" s="6"/>
      <c r="C31" s="6"/>
      <c r="D31" s="6"/>
      <c r="E31" s="6"/>
      <c r="F31" s="136" t="s">
        <v>89</v>
      </c>
      <c r="G31" s="136"/>
      <c r="H31" s="136"/>
      <c r="I31" s="136"/>
      <c r="J31" s="136"/>
      <c r="K31" s="136"/>
      <c r="L31" s="6"/>
      <c r="M31" s="6"/>
      <c r="N31" s="6"/>
      <c r="O31" s="6"/>
      <c r="P31" s="6"/>
      <c r="Q31" s="6"/>
      <c r="R31" s="6"/>
      <c r="S31" s="6"/>
      <c r="T31" s="6"/>
      <c r="U31" s="6"/>
      <c r="V31" s="6"/>
      <c r="W31" s="6"/>
      <c r="X31" s="6"/>
      <c r="Y31" s="6"/>
      <c r="Z31" s="6"/>
      <c r="AA31" s="6"/>
      <c r="AB31" s="6"/>
      <c r="AC31" s="6"/>
      <c r="AD31" s="6"/>
      <c r="AE31" s="6"/>
      <c r="AF31" s="6"/>
    </row>
    <row r="32" spans="1:32" ht="18" x14ac:dyDescent="0.35">
      <c r="A32" s="6"/>
      <c r="B32" s="6"/>
      <c r="C32" s="6"/>
      <c r="D32" s="6"/>
      <c r="E32" s="6"/>
      <c r="F32" s="137" t="s">
        <v>90</v>
      </c>
      <c r="G32" s="138"/>
      <c r="H32" s="138"/>
      <c r="I32" s="138"/>
      <c r="J32" s="138"/>
      <c r="K32" s="138"/>
      <c r="L32" s="6"/>
      <c r="M32" s="6"/>
      <c r="N32" s="6"/>
      <c r="O32" s="6"/>
      <c r="P32" s="6"/>
      <c r="Q32" s="6"/>
      <c r="R32" s="6"/>
      <c r="S32" s="6"/>
      <c r="T32" s="6"/>
      <c r="U32" s="6"/>
      <c r="V32" s="6"/>
      <c r="W32" s="6"/>
      <c r="X32" s="6"/>
      <c r="Y32" s="6"/>
      <c r="Z32" s="6"/>
      <c r="AA32" s="6"/>
      <c r="AB32" s="6"/>
      <c r="AC32" s="6"/>
      <c r="AD32" s="6"/>
      <c r="AE32" s="6"/>
      <c r="AF32" s="6"/>
    </row>
    <row r="33" spans="1:32"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row>
    <row r="34" spans="1:32" x14ac:dyDescent="0.25">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row>
    <row r="35" spans="1:32" x14ac:dyDescent="0.2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row>
    <row r="36" spans="1:32"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row>
    <row r="37" spans="1:32"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row>
    <row r="38" spans="1:32"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row>
    <row r="39" spans="1:32"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row>
    <row r="40" spans="1:32"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row>
    <row r="41" spans="1:32"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row>
    <row r="42" spans="1:32"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row>
    <row r="43" spans="1:32"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row>
    <row r="44" spans="1:32"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row>
    <row r="45" spans="1:32"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row>
    <row r="46" spans="1:32"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row>
    <row r="47" spans="1:32"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row>
    <row r="48" spans="1:32"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row>
  </sheetData>
  <mergeCells count="10">
    <mergeCell ref="C23:D23"/>
    <mergeCell ref="F31:K31"/>
    <mergeCell ref="F32:K32"/>
    <mergeCell ref="C1:D1"/>
    <mergeCell ref="H1:I1"/>
    <mergeCell ref="R14:S14"/>
    <mergeCell ref="V14:W14"/>
    <mergeCell ref="D16:E16"/>
    <mergeCell ref="D17:E17"/>
    <mergeCell ref="D18:E1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G48"/>
  <sheetViews>
    <sheetView zoomScale="90" zoomScaleNormal="90" workbookViewId="0">
      <selection activeCell="A42" sqref="A42"/>
    </sheetView>
  </sheetViews>
  <sheetFormatPr baseColWidth="10" defaultRowHeight="15" x14ac:dyDescent="0.25"/>
  <cols>
    <col min="1" max="1" width="21.42578125" customWidth="1"/>
    <col min="2" max="2" width="15.42578125" bestFit="1" customWidth="1"/>
    <col min="3" max="3" width="2.42578125" customWidth="1"/>
  </cols>
  <sheetData>
    <row r="1" spans="1:7" ht="15.75" x14ac:dyDescent="0.25">
      <c r="A1" s="142" t="s">
        <v>91</v>
      </c>
      <c r="B1" s="142"/>
      <c r="C1" s="142"/>
      <c r="D1" s="142"/>
      <c r="E1" s="142"/>
      <c r="F1" s="142"/>
      <c r="G1" s="142"/>
    </row>
    <row r="2" spans="1:7" ht="15.75" thickBot="1" x14ac:dyDescent="0.3"/>
    <row r="3" spans="1:7" ht="16.5" thickBot="1" x14ac:dyDescent="0.3">
      <c r="A3" s="53" t="s">
        <v>63</v>
      </c>
      <c r="B3" s="54">
        <v>3000</v>
      </c>
    </row>
    <row r="4" spans="1:7" ht="15.75" x14ac:dyDescent="0.25">
      <c r="A4" s="55" t="s">
        <v>92</v>
      </c>
      <c r="B4" s="126">
        <f>B3*15%</f>
        <v>450</v>
      </c>
      <c r="D4" s="139" t="s">
        <v>93</v>
      </c>
      <c r="E4" s="140"/>
      <c r="F4" s="140"/>
      <c r="G4" s="141"/>
    </row>
    <row r="5" spans="1:7" ht="15.75" x14ac:dyDescent="0.25">
      <c r="A5" s="55" t="s">
        <v>94</v>
      </c>
      <c r="B5" s="126">
        <f>B3+B4</f>
        <v>3450</v>
      </c>
      <c r="D5" s="143" t="s">
        <v>95</v>
      </c>
      <c r="E5" s="144"/>
      <c r="F5" s="144"/>
      <c r="G5" s="145"/>
    </row>
    <row r="6" spans="1:7" ht="15.75" x14ac:dyDescent="0.25">
      <c r="A6" s="55" t="s">
        <v>96</v>
      </c>
      <c r="B6" s="126">
        <f>B3*10%</f>
        <v>300</v>
      </c>
      <c r="D6" s="143" t="s">
        <v>97</v>
      </c>
      <c r="E6" s="144"/>
      <c r="F6" s="144"/>
      <c r="G6" s="145"/>
    </row>
    <row r="7" spans="1:7" ht="16.5" thickBot="1" x14ac:dyDescent="0.3">
      <c r="A7" s="55" t="s">
        <v>98</v>
      </c>
      <c r="B7" s="126">
        <f>B3*10%</f>
        <v>300</v>
      </c>
      <c r="D7" s="143" t="s">
        <v>97</v>
      </c>
      <c r="E7" s="144"/>
      <c r="F7" s="144"/>
      <c r="G7" s="145"/>
    </row>
    <row r="8" spans="1:7" ht="16.5" thickBot="1" x14ac:dyDescent="0.3">
      <c r="A8" s="57" t="s">
        <v>60</v>
      </c>
      <c r="B8" s="127">
        <f>B5-B6-B7</f>
        <v>2850</v>
      </c>
      <c r="D8" s="146" t="s">
        <v>99</v>
      </c>
      <c r="E8" s="147"/>
      <c r="F8" s="147"/>
      <c r="G8" s="148"/>
    </row>
    <row r="12" spans="1:7" ht="15.75" x14ac:dyDescent="0.25">
      <c r="A12" s="142" t="s">
        <v>100</v>
      </c>
      <c r="B12" s="142"/>
      <c r="C12" s="142"/>
      <c r="D12" s="142"/>
      <c r="E12" s="142"/>
      <c r="F12" s="142"/>
      <c r="G12" s="142"/>
    </row>
    <row r="13" spans="1:7" ht="15.75" thickBot="1" x14ac:dyDescent="0.3"/>
    <row r="14" spans="1:7" ht="15.75" x14ac:dyDescent="0.25">
      <c r="A14" s="53" t="s">
        <v>101</v>
      </c>
      <c r="B14" s="58">
        <v>20.12</v>
      </c>
    </row>
    <row r="15" spans="1:7" ht="16.5" thickBot="1" x14ac:dyDescent="0.3">
      <c r="A15" s="55" t="s">
        <v>102</v>
      </c>
      <c r="B15" s="59">
        <v>25000</v>
      </c>
    </row>
    <row r="16" spans="1:7" ht="16.5" thickBot="1" x14ac:dyDescent="0.3">
      <c r="A16" s="57" t="s">
        <v>103</v>
      </c>
      <c r="B16" s="127">
        <f>B15/B14</f>
        <v>1242.544731610338</v>
      </c>
      <c r="D16" s="149" t="s">
        <v>104</v>
      </c>
      <c r="E16" s="150"/>
      <c r="F16" s="150"/>
      <c r="G16" s="151"/>
    </row>
    <row r="20" spans="1:7" ht="15.75" x14ac:dyDescent="0.25">
      <c r="A20" s="142" t="s">
        <v>105</v>
      </c>
      <c r="B20" s="142"/>
      <c r="C20" s="142"/>
      <c r="D20" s="142"/>
      <c r="E20" s="142"/>
      <c r="F20" s="142"/>
      <c r="G20" s="142"/>
    </row>
    <row r="21" spans="1:7" ht="15.75" thickBot="1" x14ac:dyDescent="0.3"/>
    <row r="22" spans="1:7" ht="15.75" x14ac:dyDescent="0.25">
      <c r="A22" s="53" t="s">
        <v>101</v>
      </c>
      <c r="B22">
        <v>20.12</v>
      </c>
    </row>
    <row r="23" spans="1:7" ht="16.5" thickBot="1" x14ac:dyDescent="0.3">
      <c r="A23" s="55" t="s">
        <v>103</v>
      </c>
      <c r="B23" s="59">
        <v>3600</v>
      </c>
    </row>
    <row r="24" spans="1:7" ht="16.5" thickBot="1" x14ac:dyDescent="0.3">
      <c r="A24" s="57" t="s">
        <v>102</v>
      </c>
      <c r="B24" s="127">
        <f>B23*B22</f>
        <v>72432</v>
      </c>
      <c r="D24" s="149" t="s">
        <v>106</v>
      </c>
      <c r="E24" s="150"/>
      <c r="F24" s="150"/>
      <c r="G24" s="151"/>
    </row>
    <row r="28" spans="1:7" ht="15.75" x14ac:dyDescent="0.25">
      <c r="A28" s="142" t="s">
        <v>107</v>
      </c>
      <c r="B28" s="142"/>
      <c r="C28" s="142"/>
      <c r="D28" s="142"/>
      <c r="E28" s="142"/>
      <c r="F28" s="142"/>
      <c r="G28" s="142"/>
    </row>
    <row r="29" spans="1:7" ht="15.75" thickBot="1" x14ac:dyDescent="0.3"/>
    <row r="30" spans="1:7" ht="15.75" x14ac:dyDescent="0.25">
      <c r="A30" s="53" t="s">
        <v>108</v>
      </c>
      <c r="B30" s="54">
        <v>12000</v>
      </c>
    </row>
    <row r="31" spans="1:7" ht="16.5" thickBot="1" x14ac:dyDescent="0.3">
      <c r="A31" s="55" t="s">
        <v>109</v>
      </c>
      <c r="B31" s="60">
        <v>0.12</v>
      </c>
    </row>
    <row r="32" spans="1:7" ht="15.75" x14ac:dyDescent="0.25">
      <c r="A32" s="55" t="s">
        <v>110</v>
      </c>
      <c r="B32" s="59">
        <f>B30*B31+B30</f>
        <v>13440</v>
      </c>
      <c r="D32" s="139" t="s">
        <v>111</v>
      </c>
      <c r="E32" s="140"/>
      <c r="F32" s="140"/>
      <c r="G32" s="141"/>
    </row>
    <row r="33" spans="1:7" ht="16.5" thickBot="1" x14ac:dyDescent="0.3">
      <c r="A33" s="55" t="s">
        <v>112</v>
      </c>
      <c r="B33" s="61">
        <v>12</v>
      </c>
      <c r="D33" s="143"/>
      <c r="E33" s="144"/>
      <c r="F33" s="144"/>
      <c r="G33" s="145"/>
    </row>
    <row r="34" spans="1:7" ht="16.5" thickBot="1" x14ac:dyDescent="0.3">
      <c r="A34" s="57" t="s">
        <v>113</v>
      </c>
      <c r="B34" s="127">
        <f>B32/B33</f>
        <v>1120</v>
      </c>
      <c r="D34" s="146" t="s">
        <v>114</v>
      </c>
      <c r="E34" s="147"/>
      <c r="F34" s="147"/>
      <c r="G34" s="148"/>
    </row>
    <row r="39" spans="1:7" ht="15.75" x14ac:dyDescent="0.25">
      <c r="A39" s="142" t="s">
        <v>115</v>
      </c>
      <c r="B39" s="142"/>
      <c r="C39" s="142"/>
      <c r="D39" s="142"/>
      <c r="E39" s="142"/>
      <c r="F39" s="142"/>
      <c r="G39" s="142"/>
    </row>
    <row r="40" spans="1:7" ht="15.75" thickBot="1" x14ac:dyDescent="0.3"/>
    <row r="41" spans="1:7" ht="31.5" x14ac:dyDescent="0.25">
      <c r="A41" s="62" t="s">
        <v>116</v>
      </c>
      <c r="B41" s="63" t="s">
        <v>117</v>
      </c>
      <c r="C41" s="64"/>
      <c r="D41" s="62" t="s">
        <v>118</v>
      </c>
      <c r="E41" s="65" t="s">
        <v>119</v>
      </c>
    </row>
    <row r="42" spans="1:7" ht="15.75" x14ac:dyDescent="0.25">
      <c r="A42" s="66"/>
      <c r="B42" s="158"/>
      <c r="C42" s="159"/>
      <c r="D42" s="66"/>
      <c r="E42" s="56"/>
    </row>
    <row r="43" spans="1:7" ht="15.75" x14ac:dyDescent="0.25">
      <c r="A43" s="66"/>
      <c r="B43" s="158"/>
      <c r="C43" s="159"/>
      <c r="D43" s="66"/>
      <c r="E43" s="56"/>
    </row>
    <row r="44" spans="1:7" ht="15.75" x14ac:dyDescent="0.25">
      <c r="A44" s="66"/>
      <c r="B44" s="158"/>
      <c r="C44" s="159"/>
      <c r="D44" s="66"/>
      <c r="E44" s="56"/>
    </row>
    <row r="45" spans="1:7" ht="16.5" thickBot="1" x14ac:dyDescent="0.3">
      <c r="A45" s="67"/>
      <c r="B45" s="152"/>
      <c r="C45" s="153"/>
      <c r="D45" s="67"/>
      <c r="E45" s="68"/>
    </row>
    <row r="46" spans="1:7" ht="16.5" thickBot="1" x14ac:dyDescent="0.3">
      <c r="A46" s="3"/>
      <c r="B46" s="3"/>
      <c r="C46" s="154" t="s">
        <v>94</v>
      </c>
      <c r="D46" s="155"/>
      <c r="E46" s="69"/>
    </row>
    <row r="47" spans="1:7" ht="16.5" thickBot="1" x14ac:dyDescent="0.3">
      <c r="A47" s="3"/>
      <c r="B47" s="3"/>
      <c r="C47" s="154" t="s">
        <v>120</v>
      </c>
      <c r="D47" s="155"/>
      <c r="E47" s="69"/>
    </row>
    <row r="48" spans="1:7" ht="16.5" thickBot="1" x14ac:dyDescent="0.3">
      <c r="A48" s="3"/>
      <c r="B48" s="3"/>
      <c r="C48" s="156" t="s">
        <v>60</v>
      </c>
      <c r="D48" s="157"/>
      <c r="E48" s="70"/>
    </row>
  </sheetData>
  <mergeCells count="22">
    <mergeCell ref="B45:C45"/>
    <mergeCell ref="C46:D46"/>
    <mergeCell ref="C47:D47"/>
    <mergeCell ref="C48:D48"/>
    <mergeCell ref="D33:G33"/>
    <mergeCell ref="D34:G34"/>
    <mergeCell ref="A39:G39"/>
    <mergeCell ref="B42:C42"/>
    <mergeCell ref="B43:C43"/>
    <mergeCell ref="B44:C44"/>
    <mergeCell ref="D32:G32"/>
    <mergeCell ref="A1:G1"/>
    <mergeCell ref="D4:G4"/>
    <mergeCell ref="D5:G5"/>
    <mergeCell ref="D6:G6"/>
    <mergeCell ref="D7:G7"/>
    <mergeCell ref="D8:G8"/>
    <mergeCell ref="A12:G12"/>
    <mergeCell ref="D16:G16"/>
    <mergeCell ref="A20:G20"/>
    <mergeCell ref="D24:G24"/>
    <mergeCell ref="A28:G2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A1:N68"/>
  <sheetViews>
    <sheetView topLeftCell="A46" zoomScaleNormal="100" workbookViewId="0">
      <selection activeCell="F48" sqref="F48"/>
    </sheetView>
  </sheetViews>
  <sheetFormatPr baseColWidth="10" defaultRowHeight="15" x14ac:dyDescent="0.25"/>
  <cols>
    <col min="1" max="1" width="20" bestFit="1" customWidth="1"/>
    <col min="3" max="3" width="13.7109375" customWidth="1"/>
    <col min="4" max="4" width="17.5703125" bestFit="1" customWidth="1"/>
    <col min="5" max="5" width="23.42578125" bestFit="1" customWidth="1"/>
    <col min="6" max="7" width="7" customWidth="1"/>
    <col min="8" max="8" width="7.42578125" customWidth="1"/>
    <col min="9" max="9" width="6.42578125" customWidth="1"/>
    <col min="10" max="10" width="7.28515625" customWidth="1"/>
    <col min="11" max="11" width="6.5703125" customWidth="1"/>
    <col min="12" max="12" width="7.7109375" customWidth="1"/>
    <col min="13" max="13" width="11" customWidth="1"/>
    <col min="14" max="14" width="15.42578125" bestFit="1" customWidth="1"/>
  </cols>
  <sheetData>
    <row r="1" spans="1:9" ht="15.75" thickBot="1" x14ac:dyDescent="0.3">
      <c r="A1" s="6"/>
      <c r="B1" s="6"/>
      <c r="C1" s="6"/>
      <c r="D1" s="6"/>
      <c r="E1" s="6"/>
      <c r="F1" s="6"/>
      <c r="G1" s="6"/>
    </row>
    <row r="2" spans="1:9" ht="42.75" thickBot="1" x14ac:dyDescent="0.3">
      <c r="A2" s="71" t="s">
        <v>124</v>
      </c>
      <c r="B2" s="72" t="s">
        <v>125</v>
      </c>
      <c r="C2" s="72" t="s">
        <v>126</v>
      </c>
      <c r="D2" s="73" t="s">
        <v>127</v>
      </c>
      <c r="E2" s="6"/>
      <c r="F2" s="6"/>
      <c r="G2" s="6"/>
      <c r="H2" s="6"/>
      <c r="I2" s="6"/>
    </row>
    <row r="3" spans="1:9" ht="21.75" thickBot="1" x14ac:dyDescent="0.45">
      <c r="A3" s="74"/>
      <c r="B3" s="75"/>
      <c r="C3" s="76">
        <v>0.05</v>
      </c>
      <c r="D3" s="77"/>
      <c r="E3" s="6"/>
      <c r="F3" s="6"/>
      <c r="G3" s="6"/>
      <c r="H3" s="6"/>
      <c r="I3" s="6"/>
    </row>
    <row r="4" spans="1:9" s="3" customFormat="1" x14ac:dyDescent="0.2">
      <c r="A4" s="78" t="s">
        <v>128</v>
      </c>
      <c r="B4" s="79">
        <v>385</v>
      </c>
      <c r="C4" s="128">
        <f>B4*$C$3</f>
        <v>19.25</v>
      </c>
      <c r="D4" s="80">
        <f>B4+C4</f>
        <v>404.25</v>
      </c>
      <c r="E4" s="1"/>
      <c r="F4" s="1"/>
      <c r="G4" s="1"/>
      <c r="H4" s="1"/>
      <c r="I4" s="1"/>
    </row>
    <row r="5" spans="1:9" s="3" customFormat="1" x14ac:dyDescent="0.2">
      <c r="A5" s="78" t="s">
        <v>129</v>
      </c>
      <c r="B5" s="79">
        <v>180</v>
      </c>
      <c r="C5" s="128">
        <f>B5*$C$3</f>
        <v>9</v>
      </c>
      <c r="D5" s="80">
        <f t="shared" ref="D5:D11" si="0">B5+C5</f>
        <v>189</v>
      </c>
      <c r="E5" s="1"/>
      <c r="F5" s="1"/>
      <c r="G5" s="1"/>
      <c r="H5" s="1"/>
      <c r="I5" s="1"/>
    </row>
    <row r="6" spans="1:9" s="3" customFormat="1" x14ac:dyDescent="0.2">
      <c r="A6" s="78" t="s">
        <v>130</v>
      </c>
      <c r="B6" s="79">
        <v>258.35000000000002</v>
      </c>
      <c r="C6" s="128">
        <f>B6*$C$3</f>
        <v>12.917500000000002</v>
      </c>
      <c r="D6" s="80">
        <f t="shared" si="0"/>
        <v>271.26750000000004</v>
      </c>
      <c r="E6" s="1"/>
      <c r="F6" s="1"/>
      <c r="G6" s="1"/>
      <c r="H6" s="1"/>
      <c r="I6" s="1"/>
    </row>
    <row r="7" spans="1:9" s="3" customFormat="1" x14ac:dyDescent="0.2">
      <c r="A7" s="78" t="s">
        <v>131</v>
      </c>
      <c r="B7" s="79">
        <v>320.5</v>
      </c>
      <c r="C7" s="128">
        <f t="shared" ref="C7:C10" si="1">B7*$C$3</f>
        <v>16.025000000000002</v>
      </c>
      <c r="D7" s="80">
        <f t="shared" si="0"/>
        <v>336.52499999999998</v>
      </c>
      <c r="E7" s="1"/>
      <c r="F7" s="1"/>
      <c r="G7" s="1"/>
      <c r="H7" s="1"/>
      <c r="I7" s="1"/>
    </row>
    <row r="8" spans="1:9" s="3" customFormat="1" x14ac:dyDescent="0.2">
      <c r="A8" s="78" t="s">
        <v>132</v>
      </c>
      <c r="B8" s="79">
        <v>260.25</v>
      </c>
      <c r="C8" s="128">
        <f t="shared" si="1"/>
        <v>13.012500000000001</v>
      </c>
      <c r="D8" s="80">
        <f t="shared" si="0"/>
        <v>273.26249999999999</v>
      </c>
      <c r="E8" s="1"/>
      <c r="F8" s="1"/>
      <c r="G8" s="1"/>
      <c r="H8" s="1"/>
      <c r="I8" s="1"/>
    </row>
    <row r="9" spans="1:9" s="3" customFormat="1" x14ac:dyDescent="0.2">
      <c r="A9" s="78" t="s">
        <v>133</v>
      </c>
      <c r="B9" s="79">
        <v>145.1</v>
      </c>
      <c r="C9" s="128">
        <f t="shared" si="1"/>
        <v>7.2549999999999999</v>
      </c>
      <c r="D9" s="80">
        <f t="shared" si="0"/>
        <v>152.35499999999999</v>
      </c>
      <c r="E9" s="1"/>
      <c r="F9" s="1"/>
      <c r="G9" s="1"/>
      <c r="H9" s="1"/>
      <c r="I9" s="1"/>
    </row>
    <row r="10" spans="1:9" s="3" customFormat="1" x14ac:dyDescent="0.2">
      <c r="A10" s="78" t="s">
        <v>134</v>
      </c>
      <c r="B10" s="79">
        <v>200.04</v>
      </c>
      <c r="C10" s="128">
        <f t="shared" si="1"/>
        <v>10.002000000000001</v>
      </c>
      <c r="D10" s="80">
        <f t="shared" si="0"/>
        <v>210.042</v>
      </c>
      <c r="E10" s="1"/>
      <c r="F10" s="1"/>
      <c r="G10" s="1"/>
      <c r="H10" s="1"/>
      <c r="I10" s="1"/>
    </row>
    <row r="11" spans="1:9" s="3" customFormat="1" ht="15.75" thickBot="1" x14ac:dyDescent="0.25">
      <c r="A11" s="81" t="s">
        <v>135</v>
      </c>
      <c r="B11" s="82">
        <v>300.89999999999998</v>
      </c>
      <c r="C11" s="82">
        <f>B11*$C$3</f>
        <v>15.045</v>
      </c>
      <c r="D11" s="131">
        <f t="shared" si="0"/>
        <v>315.94499999999999</v>
      </c>
      <c r="E11" s="1"/>
      <c r="F11" s="1"/>
      <c r="G11" s="1"/>
      <c r="H11" s="1"/>
      <c r="I11" s="1"/>
    </row>
    <row r="12" spans="1:9" ht="15.75" x14ac:dyDescent="0.25">
      <c r="A12" s="6"/>
      <c r="B12" s="6"/>
      <c r="C12" s="1"/>
      <c r="D12" s="6"/>
      <c r="E12" s="6"/>
      <c r="F12" s="6"/>
      <c r="G12" s="6"/>
      <c r="H12" s="6"/>
      <c r="I12" s="6"/>
    </row>
    <row r="13" spans="1:9" x14ac:dyDescent="0.25">
      <c r="A13" s="6"/>
      <c r="B13" s="6"/>
      <c r="C13" s="6"/>
      <c r="D13" s="6"/>
      <c r="E13" s="6"/>
      <c r="F13" s="6"/>
      <c r="G13" s="6"/>
      <c r="H13" s="6"/>
      <c r="I13" s="6"/>
    </row>
    <row r="14" spans="1:9" x14ac:dyDescent="0.25">
      <c r="A14" s="83" t="s">
        <v>136</v>
      </c>
      <c r="E14" s="84"/>
      <c r="F14" s="6"/>
      <c r="G14" s="6"/>
      <c r="H14" s="6"/>
      <c r="I14" s="6"/>
    </row>
    <row r="15" spans="1:9" ht="15.75" thickBot="1" x14ac:dyDescent="0.3">
      <c r="A15" s="84"/>
      <c r="B15" s="84"/>
      <c r="C15" s="84"/>
      <c r="D15" s="84"/>
      <c r="E15" s="84"/>
      <c r="F15" s="6"/>
      <c r="G15" s="6"/>
      <c r="H15" s="6"/>
      <c r="I15" s="6"/>
    </row>
    <row r="16" spans="1:9" x14ac:dyDescent="0.25">
      <c r="A16" s="163" t="s">
        <v>137</v>
      </c>
      <c r="B16" s="165" t="s">
        <v>138</v>
      </c>
      <c r="C16" s="163" t="s">
        <v>139</v>
      </c>
      <c r="D16" s="85" t="s">
        <v>140</v>
      </c>
      <c r="E16" s="163" t="s">
        <v>141</v>
      </c>
      <c r="F16" s="6"/>
      <c r="G16" s="6"/>
      <c r="H16" s="6"/>
      <c r="I16" s="6"/>
    </row>
    <row r="17" spans="1:9" s="87" customFormat="1" x14ac:dyDescent="0.25">
      <c r="A17" s="164"/>
      <c r="B17" s="166"/>
      <c r="C17" s="164"/>
      <c r="D17" s="129">
        <v>0.3</v>
      </c>
      <c r="E17" s="164"/>
      <c r="F17" s="86"/>
      <c r="G17" s="86"/>
      <c r="H17" s="86"/>
      <c r="I17" s="86"/>
    </row>
    <row r="18" spans="1:9" x14ac:dyDescent="0.25">
      <c r="A18" t="s">
        <v>142</v>
      </c>
      <c r="B18" t="s">
        <v>143</v>
      </c>
      <c r="C18" s="88">
        <v>10000</v>
      </c>
      <c r="D18" s="88">
        <f>C18*$D$17</f>
        <v>3000</v>
      </c>
      <c r="E18" s="88">
        <f>C18-D18</f>
        <v>7000</v>
      </c>
      <c r="F18" s="6"/>
      <c r="G18" s="6"/>
      <c r="H18" s="6"/>
      <c r="I18" s="6"/>
    </row>
    <row r="19" spans="1:9" x14ac:dyDescent="0.25">
      <c r="A19" t="s">
        <v>144</v>
      </c>
      <c r="B19" t="s">
        <v>145</v>
      </c>
      <c r="C19" s="88">
        <v>15000</v>
      </c>
      <c r="D19" s="88">
        <f t="shared" ref="D19:D23" si="2">C19*$D$17</f>
        <v>4500</v>
      </c>
      <c r="E19" s="88">
        <f t="shared" ref="E19:E23" si="3">C19-D19</f>
        <v>10500</v>
      </c>
      <c r="F19" s="6"/>
      <c r="G19" s="6"/>
      <c r="H19" s="6"/>
      <c r="I19" s="6"/>
    </row>
    <row r="20" spans="1:9" x14ac:dyDescent="0.25">
      <c r="A20" t="s">
        <v>146</v>
      </c>
      <c r="B20" t="s">
        <v>147</v>
      </c>
      <c r="C20" s="88">
        <v>70000</v>
      </c>
      <c r="D20" s="88">
        <f t="shared" si="2"/>
        <v>21000</v>
      </c>
      <c r="E20" s="88">
        <f t="shared" si="3"/>
        <v>49000</v>
      </c>
      <c r="F20" s="6"/>
      <c r="G20" s="6"/>
      <c r="H20" s="6"/>
      <c r="I20" s="6"/>
    </row>
    <row r="21" spans="1:9" x14ac:dyDescent="0.25">
      <c r="A21" t="s">
        <v>148</v>
      </c>
      <c r="B21" t="s">
        <v>149</v>
      </c>
      <c r="C21" s="88">
        <v>30000</v>
      </c>
      <c r="D21" s="88">
        <f t="shared" si="2"/>
        <v>9000</v>
      </c>
      <c r="E21" s="88">
        <f t="shared" si="3"/>
        <v>21000</v>
      </c>
      <c r="F21" s="6"/>
      <c r="G21" s="6"/>
      <c r="H21" s="6"/>
      <c r="I21" s="6"/>
    </row>
    <row r="22" spans="1:9" x14ac:dyDescent="0.25">
      <c r="A22" t="s">
        <v>150</v>
      </c>
      <c r="B22" t="s">
        <v>151</v>
      </c>
      <c r="C22" s="88">
        <v>20000</v>
      </c>
      <c r="D22" s="88">
        <f t="shared" si="2"/>
        <v>6000</v>
      </c>
      <c r="E22" s="88">
        <f t="shared" si="3"/>
        <v>14000</v>
      </c>
      <c r="F22" s="6"/>
      <c r="G22" s="6"/>
      <c r="H22" s="6"/>
      <c r="I22" s="6"/>
    </row>
    <row r="23" spans="1:9" ht="15.75" thickBot="1" x14ac:dyDescent="0.3">
      <c r="A23" s="89" t="s">
        <v>152</v>
      </c>
      <c r="B23" s="89" t="s">
        <v>153</v>
      </c>
      <c r="C23" s="90">
        <v>200000</v>
      </c>
      <c r="D23" s="88">
        <f t="shared" si="2"/>
        <v>60000</v>
      </c>
      <c r="E23" s="88">
        <f t="shared" si="3"/>
        <v>140000</v>
      </c>
      <c r="F23" s="6"/>
      <c r="G23" s="6"/>
      <c r="H23" s="6"/>
      <c r="I23" s="6"/>
    </row>
    <row r="24" spans="1:9" x14ac:dyDescent="0.25">
      <c r="A24" s="84"/>
      <c r="B24" s="84"/>
      <c r="C24" s="91"/>
      <c r="D24" s="91"/>
      <c r="E24" s="91"/>
      <c r="F24" s="6"/>
      <c r="G24" s="6"/>
      <c r="H24" s="6"/>
      <c r="I24" s="6"/>
    </row>
    <row r="25" spans="1:9" s="84" customFormat="1" x14ac:dyDescent="0.25"/>
    <row r="26" spans="1:9" s="84" customFormat="1" x14ac:dyDescent="0.25">
      <c r="A26" s="92" t="s">
        <v>154</v>
      </c>
    </row>
    <row r="27" spans="1:9" s="84" customFormat="1" x14ac:dyDescent="0.25"/>
    <row r="28" spans="1:9" s="84" customFormat="1" x14ac:dyDescent="0.25">
      <c r="A28" s="93" t="s">
        <v>155</v>
      </c>
      <c r="B28" s="94">
        <v>166.386</v>
      </c>
      <c r="C28" s="92" t="s">
        <v>156</v>
      </c>
    </row>
    <row r="29" spans="1:9" s="84" customFormat="1" ht="45.75" thickBot="1" x14ac:dyDescent="0.3">
      <c r="A29" s="95" t="s">
        <v>116</v>
      </c>
      <c r="B29" s="95" t="s">
        <v>157</v>
      </c>
      <c r="C29" s="95" t="s">
        <v>158</v>
      </c>
      <c r="D29" s="95" t="s">
        <v>159</v>
      </c>
      <c r="E29" s="95" t="s">
        <v>160</v>
      </c>
    </row>
    <row r="30" spans="1:9" s="84" customFormat="1" ht="15.75" thickBot="1" x14ac:dyDescent="0.3">
      <c r="A30" s="96" t="s">
        <v>161</v>
      </c>
      <c r="B30" s="97">
        <v>10</v>
      </c>
      <c r="C30" s="98">
        <v>10</v>
      </c>
      <c r="D30" s="97">
        <f>B30/$B$28</f>
        <v>6.0101210438378232E-2</v>
      </c>
      <c r="E30" s="97">
        <f>C30*D30</f>
        <v>0.60101210438378228</v>
      </c>
    </row>
    <row r="31" spans="1:9" s="84" customFormat="1" ht="15.75" thickBot="1" x14ac:dyDescent="0.3">
      <c r="A31" s="96" t="s">
        <v>121</v>
      </c>
      <c r="B31" s="97">
        <v>7500</v>
      </c>
      <c r="C31" s="98">
        <v>27500</v>
      </c>
      <c r="D31" s="97">
        <f t="shared" ref="D31:D34" si="4">B31/$B$28</f>
        <v>45.07590782878367</v>
      </c>
      <c r="E31" s="97">
        <f t="shared" ref="E31:E34" si="5">C31*D31</f>
        <v>1239587.4652915508</v>
      </c>
    </row>
    <row r="32" spans="1:9" s="84" customFormat="1" ht="15.75" thickBot="1" x14ac:dyDescent="0.3">
      <c r="A32" s="96" t="s">
        <v>162</v>
      </c>
      <c r="B32" s="97">
        <v>550</v>
      </c>
      <c r="C32" s="98">
        <v>8</v>
      </c>
      <c r="D32" s="97">
        <f t="shared" si="4"/>
        <v>3.3055665741108027</v>
      </c>
      <c r="E32" s="97">
        <f t="shared" si="5"/>
        <v>26.444532592886421</v>
      </c>
    </row>
    <row r="33" spans="1:14" s="84" customFormat="1" ht="15.75" thickBot="1" x14ac:dyDescent="0.3">
      <c r="A33" s="96" t="s">
        <v>163</v>
      </c>
      <c r="B33" s="97">
        <v>120</v>
      </c>
      <c r="C33" s="98">
        <v>5</v>
      </c>
      <c r="D33" s="97">
        <f t="shared" si="4"/>
        <v>0.72121452526053875</v>
      </c>
      <c r="E33" s="97">
        <f t="shared" si="5"/>
        <v>3.6060726263026939</v>
      </c>
    </row>
    <row r="34" spans="1:14" s="84" customFormat="1" ht="15.75" thickBot="1" x14ac:dyDescent="0.3">
      <c r="A34" s="96" t="s">
        <v>164</v>
      </c>
      <c r="B34" s="97">
        <v>50</v>
      </c>
      <c r="C34" s="98">
        <v>20</v>
      </c>
      <c r="D34" s="97">
        <f t="shared" si="4"/>
        <v>0.30050605219189114</v>
      </c>
      <c r="E34" s="97">
        <f t="shared" si="5"/>
        <v>6.010121043837823</v>
      </c>
      <c r="G34" s="84" t="s">
        <v>165</v>
      </c>
    </row>
    <row r="35" spans="1:14" s="84" customFormat="1" x14ac:dyDescent="0.25">
      <c r="A35" s="99"/>
      <c r="B35" s="100"/>
      <c r="C35" s="101"/>
      <c r="D35" s="99"/>
      <c r="E35" s="99"/>
    </row>
    <row r="36" spans="1:14" s="84" customFormat="1" x14ac:dyDescent="0.25"/>
    <row r="37" spans="1:14" s="84" customFormat="1" ht="15" customHeight="1" x14ac:dyDescent="0.25">
      <c r="A37" s="167" t="s">
        <v>166</v>
      </c>
      <c r="B37" s="167"/>
      <c r="C37" s="167"/>
      <c r="D37" s="167"/>
      <c r="E37" s="167"/>
      <c r="F37" s="167"/>
      <c r="G37" s="167"/>
    </row>
    <row r="38" spans="1:14" s="102" customFormat="1" x14ac:dyDescent="0.25">
      <c r="A38" s="167"/>
      <c r="B38" s="167"/>
      <c r="C38" s="167"/>
      <c r="D38" s="167"/>
      <c r="E38" s="167"/>
      <c r="F38" s="167"/>
      <c r="G38" s="167"/>
      <c r="L38" s="84"/>
    </row>
    <row r="39" spans="1:14" s="84" customFormat="1" x14ac:dyDescent="0.25">
      <c r="A39" s="167"/>
      <c r="B39" s="167"/>
      <c r="C39" s="167"/>
      <c r="D39" s="167"/>
      <c r="E39" s="167"/>
      <c r="F39" s="167"/>
      <c r="G39" s="167"/>
    </row>
    <row r="40" spans="1:14" s="84" customFormat="1" x14ac:dyDescent="0.25">
      <c r="A40" s="167"/>
      <c r="B40" s="167"/>
      <c r="C40" s="167"/>
      <c r="D40" s="167"/>
      <c r="E40" s="167"/>
      <c r="F40" s="167"/>
      <c r="G40" s="167"/>
    </row>
    <row r="41" spans="1:14" s="84" customFormat="1" x14ac:dyDescent="0.25">
      <c r="A41" s="167"/>
      <c r="B41" s="167"/>
      <c r="C41" s="167"/>
      <c r="D41" s="167"/>
      <c r="E41" s="167"/>
      <c r="F41" s="167"/>
      <c r="G41" s="167"/>
    </row>
    <row r="42" spans="1:14" s="84" customFormat="1" ht="15.75" thickBot="1" x14ac:dyDescent="0.3">
      <c r="A42" s="168"/>
      <c r="B42" s="168"/>
      <c r="C42" s="168"/>
      <c r="D42" s="168"/>
      <c r="E42" s="168"/>
      <c r="F42" s="168"/>
      <c r="G42" s="168"/>
    </row>
    <row r="43" spans="1:14" s="84" customFormat="1" ht="15.75" thickTop="1" x14ac:dyDescent="0.25">
      <c r="I43" s="130">
        <v>0.4</v>
      </c>
      <c r="L43" s="130">
        <v>0.6</v>
      </c>
    </row>
    <row r="44" spans="1:14" s="106" customFormat="1" ht="45.75" thickBot="1" x14ac:dyDescent="0.3">
      <c r="A44" s="103" t="s">
        <v>167</v>
      </c>
      <c r="B44" s="160" t="s">
        <v>168</v>
      </c>
      <c r="C44" s="161"/>
      <c r="D44" s="162"/>
      <c r="E44" s="104" t="s">
        <v>169</v>
      </c>
      <c r="F44" s="104" t="s">
        <v>170</v>
      </c>
      <c r="G44" s="104" t="s">
        <v>171</v>
      </c>
      <c r="H44" s="104" t="s">
        <v>172</v>
      </c>
      <c r="I44" s="105" t="s">
        <v>173</v>
      </c>
      <c r="J44" s="104" t="s">
        <v>174</v>
      </c>
      <c r="K44" s="104" t="s">
        <v>175</v>
      </c>
      <c r="L44" s="105" t="s">
        <v>176</v>
      </c>
      <c r="M44" s="104" t="s">
        <v>177</v>
      </c>
      <c r="N44" s="105" t="s">
        <v>178</v>
      </c>
    </row>
    <row r="45" spans="1:14" s="84" customFormat="1" ht="15.75" thickBot="1" x14ac:dyDescent="0.3">
      <c r="A45" s="107" t="s">
        <v>179</v>
      </c>
      <c r="B45" s="108" t="s">
        <v>180</v>
      </c>
      <c r="C45" s="107" t="s">
        <v>180</v>
      </c>
      <c r="D45" s="109" t="s">
        <v>181</v>
      </c>
      <c r="E45" s="110">
        <v>10</v>
      </c>
      <c r="F45" s="110">
        <v>10</v>
      </c>
      <c r="G45" s="110">
        <v>10</v>
      </c>
      <c r="H45" s="110">
        <v>10</v>
      </c>
      <c r="I45" s="111">
        <f>AVERAGE(E45:H45)</f>
        <v>10</v>
      </c>
      <c r="J45" s="110">
        <v>5</v>
      </c>
      <c r="K45" s="110">
        <v>10</v>
      </c>
      <c r="L45" s="111">
        <f>AVERAGE(J45:K45)</f>
        <v>7.5</v>
      </c>
      <c r="M45" s="112">
        <f>(I45*$I$43)+(L45*$L$43)</f>
        <v>8.5</v>
      </c>
      <c r="N45" s="113" t="str">
        <f t="shared" ref="N45:N63" si="6">IF(M45&gt;=9,("Con Beca"),"")</f>
        <v/>
      </c>
    </row>
    <row r="46" spans="1:14" s="84" customFormat="1" ht="15.75" thickBot="1" x14ac:dyDescent="0.3">
      <c r="A46" s="107" t="s">
        <v>182</v>
      </c>
      <c r="B46" s="108" t="s">
        <v>183</v>
      </c>
      <c r="C46" s="107" t="s">
        <v>180</v>
      </c>
      <c r="D46" s="109" t="s">
        <v>184</v>
      </c>
      <c r="E46" s="110">
        <v>10</v>
      </c>
      <c r="F46" s="110">
        <v>10</v>
      </c>
      <c r="G46" s="110">
        <v>10</v>
      </c>
      <c r="H46" s="110">
        <v>9</v>
      </c>
      <c r="I46" s="111">
        <f t="shared" ref="I46:I64" si="7">AVERAGE(E46:H46)</f>
        <v>9.75</v>
      </c>
      <c r="J46" s="110">
        <v>6</v>
      </c>
      <c r="K46" s="110">
        <v>10</v>
      </c>
      <c r="L46" s="111">
        <f t="shared" ref="L46:L64" si="8">AVERAGE(J46:K46)</f>
        <v>8</v>
      </c>
      <c r="M46" s="112">
        <f t="shared" ref="M46:M64" si="9">(I46*$I$43)+(L46*$L$43)</f>
        <v>8.6999999999999993</v>
      </c>
      <c r="N46" s="113" t="str">
        <f t="shared" si="6"/>
        <v/>
      </c>
    </row>
    <row r="47" spans="1:14" s="84" customFormat="1" ht="15.75" thickBot="1" x14ac:dyDescent="0.3">
      <c r="A47" s="107" t="s">
        <v>185</v>
      </c>
      <c r="B47" s="108" t="s">
        <v>186</v>
      </c>
      <c r="C47" s="107" t="s">
        <v>187</v>
      </c>
      <c r="D47" s="109" t="s">
        <v>188</v>
      </c>
      <c r="E47" s="110">
        <v>10</v>
      </c>
      <c r="F47" s="110">
        <v>10</v>
      </c>
      <c r="G47" s="110">
        <v>10</v>
      </c>
      <c r="H47" s="110">
        <v>7</v>
      </c>
      <c r="I47" s="111">
        <f t="shared" si="7"/>
        <v>9.25</v>
      </c>
      <c r="J47" s="110">
        <v>6</v>
      </c>
      <c r="K47" s="110">
        <v>10</v>
      </c>
      <c r="L47" s="111">
        <f t="shared" si="8"/>
        <v>8</v>
      </c>
      <c r="M47" s="112">
        <f t="shared" si="9"/>
        <v>8.5</v>
      </c>
      <c r="N47" s="113" t="str">
        <f t="shared" si="6"/>
        <v/>
      </c>
    </row>
    <row r="48" spans="1:14" s="84" customFormat="1" ht="15.75" thickBot="1" x14ac:dyDescent="0.3">
      <c r="A48" s="107" t="s">
        <v>189</v>
      </c>
      <c r="B48" s="108" t="s">
        <v>190</v>
      </c>
      <c r="C48" s="107" t="s">
        <v>191</v>
      </c>
      <c r="D48" s="109" t="s">
        <v>192</v>
      </c>
      <c r="E48" s="110">
        <v>9</v>
      </c>
      <c r="F48" s="110"/>
      <c r="G48" s="110">
        <v>10</v>
      </c>
      <c r="H48" s="110">
        <v>6</v>
      </c>
      <c r="I48" s="111">
        <f t="shared" si="7"/>
        <v>8.3333333333333339</v>
      </c>
      <c r="J48" s="110">
        <v>7</v>
      </c>
      <c r="K48" s="110">
        <v>9</v>
      </c>
      <c r="L48" s="111">
        <f t="shared" si="8"/>
        <v>8</v>
      </c>
      <c r="M48" s="112">
        <f t="shared" si="9"/>
        <v>8.1333333333333329</v>
      </c>
      <c r="N48" s="113" t="str">
        <f t="shared" si="6"/>
        <v/>
      </c>
    </row>
    <row r="49" spans="1:14" ht="15.75" thickBot="1" x14ac:dyDescent="0.3">
      <c r="A49" s="107" t="s">
        <v>193</v>
      </c>
      <c r="B49" s="108" t="s">
        <v>194</v>
      </c>
      <c r="C49" s="107" t="s">
        <v>195</v>
      </c>
      <c r="D49" s="109" t="s">
        <v>196</v>
      </c>
      <c r="E49" s="110">
        <v>8</v>
      </c>
      <c r="F49" s="110">
        <v>8</v>
      </c>
      <c r="G49" s="110">
        <v>9</v>
      </c>
      <c r="H49" s="110"/>
      <c r="I49" s="111">
        <f t="shared" si="7"/>
        <v>8.3333333333333339</v>
      </c>
      <c r="J49" s="110">
        <v>7</v>
      </c>
      <c r="K49" s="110">
        <v>8</v>
      </c>
      <c r="L49" s="111">
        <f t="shared" si="8"/>
        <v>7.5</v>
      </c>
      <c r="M49" s="112">
        <f t="shared" si="9"/>
        <v>7.8333333333333339</v>
      </c>
      <c r="N49" s="113" t="str">
        <f t="shared" si="6"/>
        <v/>
      </c>
    </row>
    <row r="50" spans="1:14" ht="15.75" thickBot="1" x14ac:dyDescent="0.3">
      <c r="A50" s="107" t="s">
        <v>197</v>
      </c>
      <c r="B50" s="108" t="s">
        <v>198</v>
      </c>
      <c r="C50" s="107" t="s">
        <v>199</v>
      </c>
      <c r="D50" s="109" t="s">
        <v>200</v>
      </c>
      <c r="E50" s="110">
        <v>7</v>
      </c>
      <c r="F50" s="110">
        <v>7</v>
      </c>
      <c r="G50" s="110">
        <v>8</v>
      </c>
      <c r="H50" s="110">
        <v>9</v>
      </c>
      <c r="I50" s="111">
        <f t="shared" si="7"/>
        <v>7.75</v>
      </c>
      <c r="J50" s="110">
        <v>8</v>
      </c>
      <c r="K50" s="110">
        <v>7</v>
      </c>
      <c r="L50" s="111">
        <f t="shared" si="8"/>
        <v>7.5</v>
      </c>
      <c r="M50" s="112">
        <f t="shared" si="9"/>
        <v>7.6</v>
      </c>
      <c r="N50" s="113" t="str">
        <f t="shared" si="6"/>
        <v/>
      </c>
    </row>
    <row r="51" spans="1:14" ht="15.75" thickBot="1" x14ac:dyDescent="0.3">
      <c r="A51" s="107" t="s">
        <v>201</v>
      </c>
      <c r="B51" s="108" t="s">
        <v>202</v>
      </c>
      <c r="C51" s="107" t="s">
        <v>203</v>
      </c>
      <c r="D51" s="109" t="s">
        <v>196</v>
      </c>
      <c r="E51" s="110">
        <v>10</v>
      </c>
      <c r="F51" s="110">
        <v>10</v>
      </c>
      <c r="G51" s="110">
        <v>7</v>
      </c>
      <c r="H51" s="110">
        <v>10</v>
      </c>
      <c r="I51" s="111">
        <f t="shared" si="7"/>
        <v>9.25</v>
      </c>
      <c r="J51" s="110">
        <v>8</v>
      </c>
      <c r="K51" s="110">
        <v>6</v>
      </c>
      <c r="L51" s="111">
        <f t="shared" si="8"/>
        <v>7</v>
      </c>
      <c r="M51" s="112">
        <f t="shared" si="9"/>
        <v>7.9</v>
      </c>
      <c r="N51" s="113" t="str">
        <f t="shared" si="6"/>
        <v/>
      </c>
    </row>
    <row r="52" spans="1:14" ht="15.75" thickBot="1" x14ac:dyDescent="0.3">
      <c r="A52" s="107" t="s">
        <v>204</v>
      </c>
      <c r="B52" s="108" t="s">
        <v>205</v>
      </c>
      <c r="C52" s="107" t="s">
        <v>206</v>
      </c>
      <c r="D52" s="109" t="s">
        <v>207</v>
      </c>
      <c r="E52" s="110">
        <v>6</v>
      </c>
      <c r="F52" s="110">
        <v>6</v>
      </c>
      <c r="G52" s="110">
        <v>5</v>
      </c>
      <c r="H52" s="110">
        <v>9</v>
      </c>
      <c r="I52" s="111">
        <f t="shared" si="7"/>
        <v>6.5</v>
      </c>
      <c r="J52" s="110">
        <v>9</v>
      </c>
      <c r="K52" s="110">
        <v>9</v>
      </c>
      <c r="L52" s="111">
        <f t="shared" si="8"/>
        <v>9</v>
      </c>
      <c r="M52" s="112">
        <f t="shared" si="9"/>
        <v>8</v>
      </c>
      <c r="N52" s="113" t="str">
        <f t="shared" si="6"/>
        <v/>
      </c>
    </row>
    <row r="53" spans="1:14" ht="15.75" thickBot="1" x14ac:dyDescent="0.3">
      <c r="A53" s="107" t="s">
        <v>208</v>
      </c>
      <c r="B53" s="108" t="s">
        <v>209</v>
      </c>
      <c r="C53" s="107" t="s">
        <v>210</v>
      </c>
      <c r="D53" s="109" t="s">
        <v>211</v>
      </c>
      <c r="E53" s="110">
        <v>5</v>
      </c>
      <c r="F53" s="110">
        <v>5</v>
      </c>
      <c r="G53" s="110">
        <v>6</v>
      </c>
      <c r="H53" s="110">
        <v>5</v>
      </c>
      <c r="I53" s="111">
        <f t="shared" si="7"/>
        <v>5.25</v>
      </c>
      <c r="J53" s="110">
        <v>8</v>
      </c>
      <c r="K53" s="110">
        <v>5</v>
      </c>
      <c r="L53" s="111">
        <f t="shared" si="8"/>
        <v>6.5</v>
      </c>
      <c r="M53" s="112">
        <f t="shared" si="9"/>
        <v>6</v>
      </c>
      <c r="N53" s="113" t="str">
        <f t="shared" si="6"/>
        <v/>
      </c>
    </row>
    <row r="54" spans="1:14" ht="15.75" thickBot="1" x14ac:dyDescent="0.3">
      <c r="A54" s="107" t="s">
        <v>212</v>
      </c>
      <c r="B54" s="108" t="s">
        <v>213</v>
      </c>
      <c r="C54" s="107" t="s">
        <v>214</v>
      </c>
      <c r="D54" s="109" t="s">
        <v>215</v>
      </c>
      <c r="E54" s="110">
        <v>7</v>
      </c>
      <c r="F54" s="110">
        <v>7</v>
      </c>
      <c r="G54" s="110">
        <v>9</v>
      </c>
      <c r="H54" s="110">
        <v>4</v>
      </c>
      <c r="I54" s="111">
        <f t="shared" si="7"/>
        <v>6.75</v>
      </c>
      <c r="J54" s="110">
        <v>9</v>
      </c>
      <c r="K54" s="110">
        <v>10</v>
      </c>
      <c r="L54" s="111">
        <f t="shared" si="8"/>
        <v>9.5</v>
      </c>
      <c r="M54" s="112">
        <f t="shared" si="9"/>
        <v>8.4</v>
      </c>
      <c r="N54" s="113" t="str">
        <f t="shared" si="6"/>
        <v/>
      </c>
    </row>
    <row r="55" spans="1:14" ht="15.75" thickBot="1" x14ac:dyDescent="0.3">
      <c r="A55" s="107" t="s">
        <v>216</v>
      </c>
      <c r="B55" s="108" t="s">
        <v>217</v>
      </c>
      <c r="C55" s="107" t="s">
        <v>218</v>
      </c>
      <c r="D55" s="109" t="s">
        <v>219</v>
      </c>
      <c r="E55" s="110">
        <v>8</v>
      </c>
      <c r="F55" s="110">
        <v>8</v>
      </c>
      <c r="G55" s="110">
        <v>10</v>
      </c>
      <c r="H55" s="110">
        <v>8</v>
      </c>
      <c r="I55" s="111">
        <f t="shared" si="7"/>
        <v>8.5</v>
      </c>
      <c r="J55" s="110">
        <v>9</v>
      </c>
      <c r="K55" s="110">
        <v>5</v>
      </c>
      <c r="L55" s="111">
        <f t="shared" si="8"/>
        <v>7</v>
      </c>
      <c r="M55" s="112">
        <f t="shared" si="9"/>
        <v>7.6000000000000005</v>
      </c>
      <c r="N55" s="113" t="str">
        <f t="shared" si="6"/>
        <v/>
      </c>
    </row>
    <row r="56" spans="1:14" ht="15.75" thickBot="1" x14ac:dyDescent="0.3">
      <c r="A56" s="107" t="s">
        <v>220</v>
      </c>
      <c r="B56" s="108" t="s">
        <v>221</v>
      </c>
      <c r="C56" s="107" t="s">
        <v>222</v>
      </c>
      <c r="D56" s="109" t="s">
        <v>223</v>
      </c>
      <c r="E56" s="110">
        <v>6</v>
      </c>
      <c r="F56" s="110">
        <v>6</v>
      </c>
      <c r="G56" s="110">
        <v>5</v>
      </c>
      <c r="H56" s="110">
        <v>8</v>
      </c>
      <c r="I56" s="111">
        <f t="shared" si="7"/>
        <v>6.25</v>
      </c>
      <c r="J56" s="110">
        <v>9</v>
      </c>
      <c r="K56" s="110">
        <v>9</v>
      </c>
      <c r="L56" s="111">
        <f t="shared" si="8"/>
        <v>9</v>
      </c>
      <c r="M56" s="112">
        <f t="shared" si="9"/>
        <v>7.8999999999999995</v>
      </c>
      <c r="N56" s="113" t="str">
        <f t="shared" si="6"/>
        <v/>
      </c>
    </row>
    <row r="57" spans="1:14" ht="15.75" thickBot="1" x14ac:dyDescent="0.3">
      <c r="A57" s="107" t="s">
        <v>224</v>
      </c>
      <c r="B57" s="108" t="s">
        <v>225</v>
      </c>
      <c r="C57" s="107" t="s">
        <v>226</v>
      </c>
      <c r="D57" s="109" t="s">
        <v>227</v>
      </c>
      <c r="E57" s="110">
        <v>9</v>
      </c>
      <c r="F57" s="110">
        <v>9</v>
      </c>
      <c r="G57" s="110">
        <v>9</v>
      </c>
      <c r="H57" s="110">
        <v>10</v>
      </c>
      <c r="I57" s="111">
        <f t="shared" si="7"/>
        <v>9.25</v>
      </c>
      <c r="J57" s="110">
        <v>9</v>
      </c>
      <c r="K57" s="110">
        <v>4</v>
      </c>
      <c r="L57" s="111">
        <f t="shared" si="8"/>
        <v>6.5</v>
      </c>
      <c r="M57" s="112">
        <f t="shared" si="9"/>
        <v>7.6</v>
      </c>
      <c r="N57" s="113" t="str">
        <f t="shared" si="6"/>
        <v/>
      </c>
    </row>
    <row r="58" spans="1:14" ht="15.75" thickBot="1" x14ac:dyDescent="0.3">
      <c r="A58" s="107" t="s">
        <v>228</v>
      </c>
      <c r="B58" s="108" t="s">
        <v>229</v>
      </c>
      <c r="C58" s="107" t="s">
        <v>230</v>
      </c>
      <c r="D58" s="109" t="s">
        <v>231</v>
      </c>
      <c r="E58" s="110">
        <v>10</v>
      </c>
      <c r="F58" s="110">
        <v>10</v>
      </c>
      <c r="G58" s="110">
        <v>4</v>
      </c>
      <c r="H58" s="110">
        <v>10</v>
      </c>
      <c r="I58" s="111">
        <f t="shared" si="7"/>
        <v>8.5</v>
      </c>
      <c r="J58" s="110">
        <v>9</v>
      </c>
      <c r="K58" s="110">
        <v>8</v>
      </c>
      <c r="L58" s="111">
        <f t="shared" si="8"/>
        <v>8.5</v>
      </c>
      <c r="M58" s="112">
        <f t="shared" si="9"/>
        <v>8.5</v>
      </c>
      <c r="N58" s="113" t="str">
        <f t="shared" si="6"/>
        <v/>
      </c>
    </row>
    <row r="59" spans="1:14" ht="15.75" thickBot="1" x14ac:dyDescent="0.3">
      <c r="A59" s="107" t="s">
        <v>232</v>
      </c>
      <c r="B59" s="108" t="s">
        <v>233</v>
      </c>
      <c r="C59" s="107" t="s">
        <v>234</v>
      </c>
      <c r="D59" s="109" t="s">
        <v>235</v>
      </c>
      <c r="E59" s="110">
        <v>10</v>
      </c>
      <c r="F59" s="110">
        <v>10</v>
      </c>
      <c r="G59" s="110">
        <v>8</v>
      </c>
      <c r="H59" s="110">
        <v>10</v>
      </c>
      <c r="I59" s="111">
        <f t="shared" si="7"/>
        <v>9.5</v>
      </c>
      <c r="J59" s="110">
        <v>9</v>
      </c>
      <c r="K59" s="110">
        <v>8</v>
      </c>
      <c r="L59" s="111">
        <f t="shared" si="8"/>
        <v>8.5</v>
      </c>
      <c r="M59" s="112">
        <f t="shared" si="9"/>
        <v>8.9</v>
      </c>
      <c r="N59" s="113" t="str">
        <f t="shared" si="6"/>
        <v/>
      </c>
    </row>
    <row r="60" spans="1:14" ht="15.75" thickBot="1" x14ac:dyDescent="0.3">
      <c r="A60" s="107" t="s">
        <v>236</v>
      </c>
      <c r="B60" s="108" t="s">
        <v>237</v>
      </c>
      <c r="C60" s="107" t="s">
        <v>226</v>
      </c>
      <c r="D60" s="109" t="s">
        <v>238</v>
      </c>
      <c r="E60" s="110">
        <v>10</v>
      </c>
      <c r="F60" s="110">
        <v>10</v>
      </c>
      <c r="G60" s="110">
        <v>8</v>
      </c>
      <c r="H60" s="110">
        <v>9</v>
      </c>
      <c r="I60" s="111">
        <f t="shared" si="7"/>
        <v>9.25</v>
      </c>
      <c r="J60" s="110">
        <v>9</v>
      </c>
      <c r="K60" s="110">
        <v>8</v>
      </c>
      <c r="L60" s="111">
        <f t="shared" si="8"/>
        <v>8.5</v>
      </c>
      <c r="M60" s="112">
        <f t="shared" si="9"/>
        <v>8.8000000000000007</v>
      </c>
      <c r="N60" s="113" t="str">
        <f t="shared" si="6"/>
        <v/>
      </c>
    </row>
    <row r="61" spans="1:14" ht="15.75" thickBot="1" x14ac:dyDescent="0.3">
      <c r="A61" s="107" t="s">
        <v>239</v>
      </c>
      <c r="B61" s="108" t="s">
        <v>240</v>
      </c>
      <c r="C61" s="107" t="s">
        <v>241</v>
      </c>
      <c r="D61" s="109" t="s">
        <v>223</v>
      </c>
      <c r="E61" s="110">
        <v>10</v>
      </c>
      <c r="F61" s="110">
        <v>10</v>
      </c>
      <c r="G61" s="110">
        <v>8</v>
      </c>
      <c r="H61" s="110">
        <v>8</v>
      </c>
      <c r="I61" s="111">
        <f t="shared" si="7"/>
        <v>9</v>
      </c>
      <c r="J61" s="110">
        <v>9</v>
      </c>
      <c r="K61" s="110">
        <v>10</v>
      </c>
      <c r="L61" s="111">
        <f t="shared" si="8"/>
        <v>9.5</v>
      </c>
      <c r="M61" s="112">
        <f t="shared" si="9"/>
        <v>9.3000000000000007</v>
      </c>
      <c r="N61" s="113" t="str">
        <f t="shared" si="6"/>
        <v>Con Beca</v>
      </c>
    </row>
    <row r="62" spans="1:14" ht="15.75" thickBot="1" x14ac:dyDescent="0.3">
      <c r="A62" s="107" t="s">
        <v>242</v>
      </c>
      <c r="B62" s="108" t="s">
        <v>243</v>
      </c>
      <c r="C62" s="107" t="s">
        <v>226</v>
      </c>
      <c r="D62" s="109" t="s">
        <v>244</v>
      </c>
      <c r="E62" s="110">
        <v>10</v>
      </c>
      <c r="F62" s="110">
        <v>10</v>
      </c>
      <c r="G62" s="110">
        <v>8</v>
      </c>
      <c r="H62" s="110">
        <v>7</v>
      </c>
      <c r="I62" s="111">
        <f t="shared" si="7"/>
        <v>8.75</v>
      </c>
      <c r="J62" s="110">
        <v>9</v>
      </c>
      <c r="K62" s="110">
        <v>10</v>
      </c>
      <c r="L62" s="111">
        <f t="shared" si="8"/>
        <v>9.5</v>
      </c>
      <c r="M62" s="112">
        <f t="shared" si="9"/>
        <v>9.1999999999999993</v>
      </c>
      <c r="N62" s="113" t="str">
        <f t="shared" si="6"/>
        <v>Con Beca</v>
      </c>
    </row>
    <row r="63" spans="1:14" ht="15.75" thickBot="1" x14ac:dyDescent="0.3">
      <c r="A63" s="107" t="s">
        <v>245</v>
      </c>
      <c r="B63" s="108" t="s">
        <v>246</v>
      </c>
      <c r="C63" s="107" t="s">
        <v>247</v>
      </c>
      <c r="D63" s="109" t="s">
        <v>196</v>
      </c>
      <c r="E63" s="110">
        <v>8</v>
      </c>
      <c r="F63" s="110">
        <v>8</v>
      </c>
      <c r="G63" s="110">
        <v>8</v>
      </c>
      <c r="H63" s="110">
        <v>10</v>
      </c>
      <c r="I63" s="111">
        <f t="shared" si="7"/>
        <v>8.5</v>
      </c>
      <c r="J63" s="110">
        <v>9</v>
      </c>
      <c r="K63" s="110">
        <v>10</v>
      </c>
      <c r="L63" s="111">
        <f t="shared" si="8"/>
        <v>9.5</v>
      </c>
      <c r="M63" s="112">
        <f t="shared" si="9"/>
        <v>9.1000000000000014</v>
      </c>
      <c r="N63" s="113" t="str">
        <f t="shared" si="6"/>
        <v>Con Beca</v>
      </c>
    </row>
    <row r="64" spans="1:14" ht="15.75" thickBot="1" x14ac:dyDescent="0.3">
      <c r="A64" s="107" t="s">
        <v>248</v>
      </c>
      <c r="B64" s="108" t="s">
        <v>249</v>
      </c>
      <c r="C64" s="107" t="s">
        <v>250</v>
      </c>
      <c r="D64" s="109" t="s">
        <v>244</v>
      </c>
      <c r="E64" s="110">
        <v>9</v>
      </c>
      <c r="F64" s="110">
        <v>9</v>
      </c>
      <c r="G64" s="110">
        <v>8</v>
      </c>
      <c r="H64" s="110">
        <v>5</v>
      </c>
      <c r="I64" s="111">
        <f t="shared" si="7"/>
        <v>7.75</v>
      </c>
      <c r="J64" s="110">
        <v>9</v>
      </c>
      <c r="K64" s="110">
        <v>9</v>
      </c>
      <c r="L64" s="111">
        <f t="shared" si="8"/>
        <v>9</v>
      </c>
      <c r="M64" s="112">
        <f t="shared" si="9"/>
        <v>8.5</v>
      </c>
      <c r="N64" s="113" t="str">
        <f>IF(M64&gt;=9,("Con Beca"),"")</f>
        <v/>
      </c>
    </row>
    <row r="66" spans="2:2" x14ac:dyDescent="0.25">
      <c r="B66" s="114"/>
    </row>
    <row r="67" spans="2:2" x14ac:dyDescent="0.25">
      <c r="B67" s="114"/>
    </row>
    <row r="68" spans="2:2" x14ac:dyDescent="0.25">
      <c r="B68" s="114"/>
    </row>
  </sheetData>
  <mergeCells count="6">
    <mergeCell ref="B44:D44"/>
    <mergeCell ref="A16:A17"/>
    <mergeCell ref="B16:B17"/>
    <mergeCell ref="C16:C17"/>
    <mergeCell ref="E16:E17"/>
    <mergeCell ref="A37:G4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2:P22"/>
  <sheetViews>
    <sheetView topLeftCell="C1" zoomScaleNormal="100" workbookViewId="0">
      <selection activeCell="B18" sqref="B18"/>
    </sheetView>
  </sheetViews>
  <sheetFormatPr baseColWidth="10" defaultRowHeight="15" x14ac:dyDescent="0.25"/>
  <cols>
    <col min="1" max="1" width="15.28515625" bestFit="1" customWidth="1"/>
    <col min="2" max="2" width="12.85546875" bestFit="1" customWidth="1"/>
    <col min="3" max="3" width="13.28515625" bestFit="1" customWidth="1"/>
    <col min="4" max="4" width="12.85546875" bestFit="1" customWidth="1"/>
    <col min="6" max="6" width="8.140625" customWidth="1"/>
    <col min="7" max="7" width="4.42578125" customWidth="1"/>
    <col min="8" max="15" width="3.140625" bestFit="1" customWidth="1"/>
    <col min="16" max="16" width="3.42578125" bestFit="1" customWidth="1"/>
  </cols>
  <sheetData>
    <row r="2" spans="1:16" x14ac:dyDescent="0.25">
      <c r="A2" s="169" t="s">
        <v>251</v>
      </c>
      <c r="B2" s="169"/>
      <c r="C2" s="169"/>
      <c r="D2" s="169"/>
    </row>
    <row r="3" spans="1:16" x14ac:dyDescent="0.25">
      <c r="A3" s="117"/>
      <c r="B3" s="117" t="s">
        <v>252</v>
      </c>
      <c r="C3" s="117" t="s">
        <v>253</v>
      </c>
      <c r="D3" s="117" t="s">
        <v>254</v>
      </c>
    </row>
    <row r="4" spans="1:16" x14ac:dyDescent="0.25">
      <c r="A4" s="116" t="s">
        <v>255</v>
      </c>
      <c r="B4" s="115">
        <v>10</v>
      </c>
      <c r="C4" s="115">
        <v>3</v>
      </c>
      <c r="D4" s="115">
        <v>5</v>
      </c>
    </row>
    <row r="5" spans="1:16" x14ac:dyDescent="0.25">
      <c r="A5" s="116" t="s">
        <v>256</v>
      </c>
      <c r="B5" s="115">
        <v>5</v>
      </c>
      <c r="C5" s="115">
        <v>3</v>
      </c>
      <c r="D5" s="115">
        <v>1</v>
      </c>
    </row>
    <row r="6" spans="1:16" x14ac:dyDescent="0.25">
      <c r="A6" s="116" t="s">
        <v>257</v>
      </c>
      <c r="B6" s="115">
        <v>3</v>
      </c>
      <c r="C6" s="115">
        <v>3</v>
      </c>
      <c r="D6" s="115">
        <v>1</v>
      </c>
    </row>
    <row r="9" spans="1:16" x14ac:dyDescent="0.25">
      <c r="A9" s="116" t="s">
        <v>255</v>
      </c>
      <c r="B9" s="171">
        <v>3000</v>
      </c>
    </row>
    <row r="10" spans="1:16" x14ac:dyDescent="0.25">
      <c r="A10" s="116" t="s">
        <v>256</v>
      </c>
      <c r="B10" s="118">
        <v>4000</v>
      </c>
    </row>
    <row r="11" spans="1:16" x14ac:dyDescent="0.25">
      <c r="A11" s="116" t="s">
        <v>257</v>
      </c>
      <c r="B11" s="118">
        <v>5000</v>
      </c>
    </row>
    <row r="12" spans="1:16" x14ac:dyDescent="0.25">
      <c r="G12" s="170">
        <v>1</v>
      </c>
      <c r="H12">
        <v>2</v>
      </c>
      <c r="I12">
        <v>3</v>
      </c>
      <c r="J12">
        <v>4</v>
      </c>
      <c r="K12">
        <v>5</v>
      </c>
      <c r="L12">
        <v>6</v>
      </c>
      <c r="M12">
        <v>7</v>
      </c>
      <c r="N12">
        <v>8</v>
      </c>
      <c r="O12">
        <v>9</v>
      </c>
      <c r="P12">
        <v>10</v>
      </c>
    </row>
    <row r="13" spans="1:16" x14ac:dyDescent="0.25">
      <c r="F13" s="119">
        <v>1</v>
      </c>
      <c r="G13">
        <f>$F13*G$12</f>
        <v>1</v>
      </c>
      <c r="H13">
        <f t="shared" ref="H13:P22" si="0">$F13*H$12</f>
        <v>2</v>
      </c>
      <c r="I13">
        <f t="shared" si="0"/>
        <v>3</v>
      </c>
      <c r="J13">
        <f t="shared" si="0"/>
        <v>4</v>
      </c>
      <c r="K13">
        <f t="shared" si="0"/>
        <v>5</v>
      </c>
      <c r="L13">
        <f t="shared" si="0"/>
        <v>6</v>
      </c>
      <c r="M13">
        <f t="shared" si="0"/>
        <v>7</v>
      </c>
      <c r="N13">
        <f t="shared" si="0"/>
        <v>8</v>
      </c>
      <c r="O13">
        <f t="shared" si="0"/>
        <v>9</v>
      </c>
      <c r="P13">
        <f t="shared" si="0"/>
        <v>10</v>
      </c>
    </row>
    <row r="14" spans="1:16" x14ac:dyDescent="0.25">
      <c r="A14" s="169" t="s">
        <v>258</v>
      </c>
      <c r="B14" s="169"/>
      <c r="C14" s="169"/>
      <c r="D14" s="169"/>
      <c r="F14">
        <v>2</v>
      </c>
      <c r="G14">
        <f t="shared" ref="G14:G22" si="1">$F14*G$12</f>
        <v>2</v>
      </c>
      <c r="H14">
        <f t="shared" si="0"/>
        <v>4</v>
      </c>
      <c r="I14">
        <f t="shared" si="0"/>
        <v>6</v>
      </c>
      <c r="J14">
        <f t="shared" si="0"/>
        <v>8</v>
      </c>
      <c r="K14">
        <f t="shared" si="0"/>
        <v>10</v>
      </c>
      <c r="L14">
        <f t="shared" si="0"/>
        <v>12</v>
      </c>
      <c r="M14">
        <f t="shared" si="0"/>
        <v>14</v>
      </c>
      <c r="N14">
        <f t="shared" si="0"/>
        <v>16</v>
      </c>
      <c r="O14">
        <f t="shared" si="0"/>
        <v>18</v>
      </c>
      <c r="P14">
        <f t="shared" si="0"/>
        <v>20</v>
      </c>
    </row>
    <row r="15" spans="1:16" x14ac:dyDescent="0.25">
      <c r="A15" s="117"/>
      <c r="B15" s="117" t="s">
        <v>252</v>
      </c>
      <c r="C15" s="117" t="s">
        <v>253</v>
      </c>
      <c r="D15" s="117" t="s">
        <v>254</v>
      </c>
      <c r="F15">
        <v>3</v>
      </c>
      <c r="G15">
        <f t="shared" si="1"/>
        <v>3</v>
      </c>
      <c r="H15">
        <f t="shared" si="0"/>
        <v>6</v>
      </c>
      <c r="I15">
        <f t="shared" si="0"/>
        <v>9</v>
      </c>
      <c r="J15">
        <f t="shared" si="0"/>
        <v>12</v>
      </c>
      <c r="K15">
        <f t="shared" si="0"/>
        <v>15</v>
      </c>
      <c r="L15">
        <f t="shared" si="0"/>
        <v>18</v>
      </c>
      <c r="M15">
        <f t="shared" si="0"/>
        <v>21</v>
      </c>
      <c r="N15">
        <f t="shared" si="0"/>
        <v>24</v>
      </c>
      <c r="O15">
        <f t="shared" si="0"/>
        <v>27</v>
      </c>
      <c r="P15">
        <f t="shared" si="0"/>
        <v>30</v>
      </c>
    </row>
    <row r="16" spans="1:16" x14ac:dyDescent="0.25">
      <c r="A16" s="116" t="s">
        <v>255</v>
      </c>
      <c r="B16" s="132">
        <f>$B9*B4</f>
        <v>30000</v>
      </c>
      <c r="C16" s="132">
        <f t="shared" ref="C16:D16" si="2">$B9*C4</f>
        <v>9000</v>
      </c>
      <c r="D16" s="132">
        <f t="shared" si="2"/>
        <v>15000</v>
      </c>
      <c r="F16">
        <v>4</v>
      </c>
      <c r="G16">
        <f t="shared" si="1"/>
        <v>4</v>
      </c>
      <c r="H16">
        <f t="shared" si="0"/>
        <v>8</v>
      </c>
      <c r="I16">
        <f t="shared" si="0"/>
        <v>12</v>
      </c>
      <c r="J16">
        <f t="shared" si="0"/>
        <v>16</v>
      </c>
      <c r="K16">
        <f t="shared" si="0"/>
        <v>20</v>
      </c>
      <c r="L16">
        <f t="shared" si="0"/>
        <v>24</v>
      </c>
      <c r="M16">
        <f t="shared" si="0"/>
        <v>28</v>
      </c>
      <c r="N16">
        <f t="shared" si="0"/>
        <v>32</v>
      </c>
      <c r="O16">
        <f t="shared" si="0"/>
        <v>36</v>
      </c>
      <c r="P16">
        <f t="shared" si="0"/>
        <v>40</v>
      </c>
    </row>
    <row r="17" spans="1:16" x14ac:dyDescent="0.25">
      <c r="A17" s="116" t="s">
        <v>256</v>
      </c>
      <c r="B17" s="132">
        <f t="shared" ref="B17:D17" si="3">$B10*B5</f>
        <v>20000</v>
      </c>
      <c r="C17" s="132">
        <f t="shared" si="3"/>
        <v>12000</v>
      </c>
      <c r="D17" s="132">
        <f t="shared" si="3"/>
        <v>4000</v>
      </c>
      <c r="F17">
        <v>5</v>
      </c>
      <c r="G17">
        <f t="shared" si="1"/>
        <v>5</v>
      </c>
      <c r="H17">
        <f t="shared" si="0"/>
        <v>10</v>
      </c>
      <c r="I17">
        <f t="shared" si="0"/>
        <v>15</v>
      </c>
      <c r="J17">
        <f t="shared" si="0"/>
        <v>20</v>
      </c>
      <c r="K17">
        <f t="shared" si="0"/>
        <v>25</v>
      </c>
      <c r="L17">
        <f t="shared" si="0"/>
        <v>30</v>
      </c>
      <c r="M17">
        <f t="shared" si="0"/>
        <v>35</v>
      </c>
      <c r="N17">
        <f t="shared" si="0"/>
        <v>40</v>
      </c>
      <c r="O17">
        <f t="shared" si="0"/>
        <v>45</v>
      </c>
      <c r="P17">
        <f t="shared" si="0"/>
        <v>50</v>
      </c>
    </row>
    <row r="18" spans="1:16" x14ac:dyDescent="0.25">
      <c r="A18" s="116" t="s">
        <v>257</v>
      </c>
      <c r="B18" s="132">
        <f t="shared" ref="B18:D18" si="4">$B11*B6</f>
        <v>15000</v>
      </c>
      <c r="C18" s="132">
        <f t="shared" si="4"/>
        <v>15000</v>
      </c>
      <c r="D18" s="132">
        <f t="shared" si="4"/>
        <v>5000</v>
      </c>
      <c r="F18">
        <v>6</v>
      </c>
      <c r="G18">
        <f t="shared" si="1"/>
        <v>6</v>
      </c>
      <c r="H18">
        <f t="shared" si="0"/>
        <v>12</v>
      </c>
      <c r="I18">
        <f t="shared" si="0"/>
        <v>18</v>
      </c>
      <c r="J18">
        <f t="shared" si="0"/>
        <v>24</v>
      </c>
      <c r="K18">
        <f t="shared" si="0"/>
        <v>30</v>
      </c>
      <c r="L18">
        <f t="shared" si="0"/>
        <v>36</v>
      </c>
      <c r="M18">
        <f t="shared" si="0"/>
        <v>42</v>
      </c>
      <c r="N18">
        <f t="shared" si="0"/>
        <v>48</v>
      </c>
      <c r="O18">
        <f t="shared" si="0"/>
        <v>54</v>
      </c>
      <c r="P18">
        <f t="shared" si="0"/>
        <v>60</v>
      </c>
    </row>
    <row r="19" spans="1:16" x14ac:dyDescent="0.25">
      <c r="F19">
        <v>7</v>
      </c>
      <c r="G19">
        <f t="shared" si="1"/>
        <v>7</v>
      </c>
      <c r="H19">
        <f t="shared" si="0"/>
        <v>14</v>
      </c>
      <c r="I19">
        <f t="shared" si="0"/>
        <v>21</v>
      </c>
      <c r="J19">
        <f t="shared" si="0"/>
        <v>28</v>
      </c>
      <c r="K19">
        <f t="shared" si="0"/>
        <v>35</v>
      </c>
      <c r="L19">
        <f t="shared" si="0"/>
        <v>42</v>
      </c>
      <c r="M19">
        <f t="shared" si="0"/>
        <v>49</v>
      </c>
      <c r="N19">
        <f t="shared" si="0"/>
        <v>56</v>
      </c>
      <c r="O19">
        <f t="shared" si="0"/>
        <v>63</v>
      </c>
      <c r="P19">
        <f t="shared" si="0"/>
        <v>70</v>
      </c>
    </row>
    <row r="20" spans="1:16" x14ac:dyDescent="0.25">
      <c r="F20">
        <v>8</v>
      </c>
      <c r="G20">
        <f t="shared" si="1"/>
        <v>8</v>
      </c>
      <c r="H20">
        <f t="shared" si="0"/>
        <v>16</v>
      </c>
      <c r="I20">
        <f t="shared" si="0"/>
        <v>24</v>
      </c>
      <c r="J20">
        <f t="shared" si="0"/>
        <v>32</v>
      </c>
      <c r="K20">
        <f t="shared" si="0"/>
        <v>40</v>
      </c>
      <c r="L20">
        <f t="shared" si="0"/>
        <v>48</v>
      </c>
      <c r="M20">
        <f t="shared" si="0"/>
        <v>56</v>
      </c>
      <c r="N20">
        <f t="shared" si="0"/>
        <v>64</v>
      </c>
      <c r="O20">
        <f t="shared" si="0"/>
        <v>72</v>
      </c>
      <c r="P20">
        <f t="shared" si="0"/>
        <v>80</v>
      </c>
    </row>
    <row r="21" spans="1:16" x14ac:dyDescent="0.25">
      <c r="F21">
        <v>9</v>
      </c>
      <c r="G21">
        <f t="shared" si="1"/>
        <v>9</v>
      </c>
      <c r="H21">
        <f t="shared" si="0"/>
        <v>18</v>
      </c>
      <c r="I21">
        <f t="shared" si="0"/>
        <v>27</v>
      </c>
      <c r="J21">
        <f t="shared" si="0"/>
        <v>36</v>
      </c>
      <c r="K21">
        <f t="shared" si="0"/>
        <v>45</v>
      </c>
      <c r="L21">
        <f t="shared" si="0"/>
        <v>54</v>
      </c>
      <c r="M21">
        <f t="shared" si="0"/>
        <v>63</v>
      </c>
      <c r="N21">
        <f t="shared" si="0"/>
        <v>72</v>
      </c>
      <c r="O21">
        <f t="shared" si="0"/>
        <v>81</v>
      </c>
      <c r="P21">
        <f t="shared" si="0"/>
        <v>90</v>
      </c>
    </row>
    <row r="22" spans="1:16" x14ac:dyDescent="0.25">
      <c r="F22">
        <v>10</v>
      </c>
      <c r="G22">
        <f t="shared" si="1"/>
        <v>10</v>
      </c>
      <c r="H22">
        <f t="shared" si="0"/>
        <v>20</v>
      </c>
      <c r="I22">
        <f t="shared" si="0"/>
        <v>30</v>
      </c>
      <c r="J22">
        <f t="shared" si="0"/>
        <v>40</v>
      </c>
      <c r="K22">
        <f t="shared" si="0"/>
        <v>50</v>
      </c>
      <c r="L22">
        <f t="shared" si="0"/>
        <v>60</v>
      </c>
      <c r="M22">
        <f t="shared" si="0"/>
        <v>70</v>
      </c>
      <c r="N22">
        <f t="shared" si="0"/>
        <v>80</v>
      </c>
      <c r="O22">
        <f t="shared" si="0"/>
        <v>90</v>
      </c>
      <c r="P22">
        <f t="shared" si="0"/>
        <v>100</v>
      </c>
    </row>
  </sheetData>
  <mergeCells count="2">
    <mergeCell ref="A2:D2"/>
    <mergeCell ref="A14:D14"/>
  </mergeCells>
  <phoneticPr fontId="30"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2:B13"/>
  <sheetViews>
    <sheetView tabSelected="1" workbookViewId="0">
      <selection activeCell="B14" sqref="B14"/>
    </sheetView>
  </sheetViews>
  <sheetFormatPr baseColWidth="10" defaultRowHeight="15" x14ac:dyDescent="0.25"/>
  <cols>
    <col min="1" max="1" width="28.140625" bestFit="1" customWidth="1"/>
  </cols>
  <sheetData>
    <row r="12" spans="1:2" x14ac:dyDescent="0.25">
      <c r="A12" t="s">
        <v>262</v>
      </c>
      <c r="B12">
        <f>Enero!C5+Febrero!B1+Marzo!D10</f>
        <v>17871</v>
      </c>
    </row>
    <row r="13" spans="1:2" x14ac:dyDescent="0.25">
      <c r="B13">
        <f>SUM(Enero!C5,Febrero!B1,Marzo!D10)</f>
        <v>17871</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C5"/>
  <sheetViews>
    <sheetView workbookViewId="0">
      <selection activeCell="C5" sqref="C5"/>
    </sheetView>
  </sheetViews>
  <sheetFormatPr baseColWidth="10" defaultRowHeight="15" x14ac:dyDescent="0.25"/>
  <sheetData>
    <row r="5" spans="2:3" x14ac:dyDescent="0.25">
      <c r="B5" s="172" t="s">
        <v>260</v>
      </c>
      <c r="C5">
        <v>4300</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workbookViewId="0">
      <selection activeCell="B1" sqref="B1"/>
    </sheetView>
  </sheetViews>
  <sheetFormatPr baseColWidth="10" defaultRowHeight="15" x14ac:dyDescent="0.25"/>
  <sheetData>
    <row r="1" spans="1:2" x14ac:dyDescent="0.25">
      <c r="A1" t="s">
        <v>261</v>
      </c>
      <c r="B1" s="173">
        <v>5678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D10"/>
  <sheetViews>
    <sheetView workbookViewId="0">
      <selection activeCell="D10" sqref="D10"/>
    </sheetView>
  </sheetViews>
  <sheetFormatPr baseColWidth="10" defaultRowHeight="15" x14ac:dyDescent="0.25"/>
  <sheetData>
    <row r="10" spans="3:4" x14ac:dyDescent="0.25">
      <c r="C10" t="s">
        <v>260</v>
      </c>
      <c r="D10" s="173">
        <v>7893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Parentesis</vt:lpstr>
      <vt:lpstr>Ejemplo Parentésis</vt:lpstr>
      <vt:lpstr>EjercicioParentésis</vt:lpstr>
      <vt:lpstr>Fórmulas</vt:lpstr>
      <vt:lpstr>Ejercicios</vt:lpstr>
      <vt:lpstr>Absolutos</vt:lpstr>
      <vt:lpstr>Mixtas</vt:lpstr>
      <vt:lpstr>Haber trimestral</vt:lpstr>
      <vt:lpstr>Enero</vt:lpstr>
      <vt:lpstr>Febrero</vt:lpstr>
      <vt:lpstr>Marzo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 Torres G.</dc:creator>
  <cp:lastModifiedBy>Jaqueline Torres</cp:lastModifiedBy>
  <dcterms:created xsi:type="dcterms:W3CDTF">2021-09-12T18:49:53Z</dcterms:created>
  <dcterms:modified xsi:type="dcterms:W3CDTF">2021-09-27T13:48:49Z</dcterms:modified>
</cp:coreProperties>
</file>