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127"/>
  <workbookPr defaultThemeVersion="124226"/>
  <mc:AlternateContent xmlns:mc="http://schemas.openxmlformats.org/markup-compatibility/2006">
    <mc:Choice Requires="x15">
      <x15ac:absPath xmlns:x15ac="http://schemas.microsoft.com/office/spreadsheetml/2010/11/ac" url="G:\Docs_Noe\A. MS Sist Méd - Excel Bás On line\Tareas\Ejercicio-4-Fundamentos-de-Excel-Basico\"/>
    </mc:Choice>
  </mc:AlternateContent>
  <xr:revisionPtr revIDLastSave="0" documentId="13_ncr:1_{0EA5FDB2-FC99-489E-85DE-76448A10333D}" xr6:coauthVersionLast="45" xr6:coauthVersionMax="47" xr10:uidLastSave="{00000000-0000-0000-0000-000000000000}"/>
  <bookViews>
    <workbookView xWindow="-120" yWindow="-120" windowWidth="25440" windowHeight="15390" xr2:uid="{00000000-000D-0000-FFFF-FFFF00000000}"/>
  </bookViews>
  <sheets>
    <sheet name="VENTAS SEMANALES" sheetId="1" r:id="rId1"/>
  </sheets>
  <definedNames>
    <definedName name="_xlnm._FilterDatabase" localSheetId="0" hidden="1">'VENTAS SEMANALES'!$B$1:$G$76</definedName>
    <definedName name="I.V.A">0.16</definedName>
    <definedName name="Tipo_cambio">20</definedName>
  </definedNames>
  <calcPr calcId="181029"/>
</workbook>
</file>

<file path=xl/calcChain.xml><?xml version="1.0" encoding="utf-8"?>
<calcChain xmlns="http://schemas.openxmlformats.org/spreadsheetml/2006/main">
  <c r="F77" i="1" l="1"/>
  <c r="E77" i="1"/>
  <c r="G54" i="1"/>
  <c r="H54" i="1" s="1"/>
  <c r="I54" i="1" s="1"/>
  <c r="G2" i="1"/>
  <c r="H2" i="1" s="1"/>
  <c r="H77" i="1" s="1"/>
  <c r="G55" i="1"/>
  <c r="H55" i="1" s="1"/>
  <c r="G3" i="1"/>
  <c r="H3" i="1" s="1"/>
  <c r="G4" i="1"/>
  <c r="H4" i="1" s="1"/>
  <c r="I4" i="1" s="1"/>
  <c r="J4" i="1" s="1"/>
  <c r="G27" i="1"/>
  <c r="H27" i="1" s="1"/>
  <c r="I27" i="1" s="1"/>
  <c r="G5" i="1"/>
  <c r="H5" i="1" s="1"/>
  <c r="G56" i="1"/>
  <c r="H56" i="1" s="1"/>
  <c r="G57" i="1"/>
  <c r="H57" i="1" s="1"/>
  <c r="I57" i="1" s="1"/>
  <c r="J57" i="1" s="1"/>
  <c r="G6" i="1"/>
  <c r="H6" i="1" s="1"/>
  <c r="I6" i="1" s="1"/>
  <c r="G58" i="1"/>
  <c r="H58" i="1" s="1"/>
  <c r="I58" i="1" s="1"/>
  <c r="G28" i="1"/>
  <c r="H28" i="1" s="1"/>
  <c r="G7" i="1"/>
  <c r="H7" i="1" s="1"/>
  <c r="I7" i="1" s="1"/>
  <c r="J7" i="1" s="1"/>
  <c r="G29" i="1"/>
  <c r="H29" i="1" s="1"/>
  <c r="G30" i="1"/>
  <c r="H30" i="1" s="1"/>
  <c r="G8" i="1"/>
  <c r="H8" i="1" s="1"/>
  <c r="G59" i="1"/>
  <c r="H59" i="1" s="1"/>
  <c r="I59" i="1" s="1"/>
  <c r="J59" i="1" s="1"/>
  <c r="G31" i="1"/>
  <c r="H31" i="1" s="1"/>
  <c r="G9" i="1"/>
  <c r="H9" i="1" s="1"/>
  <c r="G60" i="1"/>
  <c r="H60" i="1" s="1"/>
  <c r="G61" i="1"/>
  <c r="H61" i="1" s="1"/>
  <c r="I61" i="1" s="1"/>
  <c r="J61" i="1" s="1"/>
  <c r="G62" i="1"/>
  <c r="H62" i="1" s="1"/>
  <c r="I62" i="1" s="1"/>
  <c r="G10" i="1"/>
  <c r="H10" i="1" s="1"/>
  <c r="G32" i="1"/>
  <c r="H32" i="1" s="1"/>
  <c r="G11" i="1"/>
  <c r="H11" i="1" s="1"/>
  <c r="I11" i="1" s="1"/>
  <c r="J11" i="1" s="1"/>
  <c r="G33" i="1"/>
  <c r="H33" i="1" s="1"/>
  <c r="I33" i="1" s="1"/>
  <c r="G12" i="1"/>
  <c r="H12" i="1" s="1"/>
  <c r="I12" i="1" s="1"/>
  <c r="G63" i="1"/>
  <c r="H63" i="1" s="1"/>
  <c r="G34" i="1"/>
  <c r="H34" i="1" s="1"/>
  <c r="I34" i="1" s="1"/>
  <c r="J34" i="1" s="1"/>
  <c r="G35" i="1"/>
  <c r="H35" i="1" s="1"/>
  <c r="G36" i="1"/>
  <c r="H36" i="1" s="1"/>
  <c r="G37" i="1"/>
  <c r="H37" i="1" s="1"/>
  <c r="G38" i="1"/>
  <c r="H38" i="1" s="1"/>
  <c r="I38" i="1" s="1"/>
  <c r="J38" i="1" s="1"/>
  <c r="G64" i="1"/>
  <c r="H64" i="1" s="1"/>
  <c r="G39" i="1"/>
  <c r="H39" i="1" s="1"/>
  <c r="G13" i="1"/>
  <c r="H13" i="1" s="1"/>
  <c r="G40" i="1"/>
  <c r="H40" i="1" s="1"/>
  <c r="I40" i="1" s="1"/>
  <c r="J40" i="1" s="1"/>
  <c r="G14" i="1"/>
  <c r="H14" i="1" s="1"/>
  <c r="I14" i="1" s="1"/>
  <c r="G41" i="1"/>
  <c r="H41" i="1" s="1"/>
  <c r="G42" i="1"/>
  <c r="H42" i="1" s="1"/>
  <c r="G15" i="1"/>
  <c r="H15" i="1" s="1"/>
  <c r="I15" i="1" s="1"/>
  <c r="J15" i="1" s="1"/>
  <c r="G43" i="1"/>
  <c r="H43" i="1" s="1"/>
  <c r="I43" i="1" s="1"/>
  <c r="G16" i="1"/>
  <c r="H16" i="1" s="1"/>
  <c r="I16" i="1" s="1"/>
  <c r="G65" i="1"/>
  <c r="H65" i="1" s="1"/>
  <c r="G44" i="1"/>
  <c r="H44" i="1" s="1"/>
  <c r="I44" i="1" s="1"/>
  <c r="J44" i="1" s="1"/>
  <c r="G66" i="1"/>
  <c r="H66" i="1" s="1"/>
  <c r="G17" i="1"/>
  <c r="H17" i="1" s="1"/>
  <c r="G18" i="1"/>
  <c r="H18" i="1" s="1"/>
  <c r="G67" i="1"/>
  <c r="H67" i="1" s="1"/>
  <c r="I67" i="1" s="1"/>
  <c r="J67" i="1" s="1"/>
  <c r="G19" i="1"/>
  <c r="H19" i="1" s="1"/>
  <c r="G68" i="1"/>
  <c r="H68" i="1" s="1"/>
  <c r="G20" i="1"/>
  <c r="H20" i="1" s="1"/>
  <c r="G21" i="1"/>
  <c r="H21" i="1" s="1"/>
  <c r="I21" i="1" s="1"/>
  <c r="J21" i="1" s="1"/>
  <c r="G69" i="1"/>
  <c r="H69" i="1" s="1"/>
  <c r="I69" i="1" s="1"/>
  <c r="G22" i="1"/>
  <c r="H22" i="1" s="1"/>
  <c r="G70" i="1"/>
  <c r="H70" i="1" s="1"/>
  <c r="G23" i="1"/>
  <c r="H23" i="1" s="1"/>
  <c r="I23" i="1" s="1"/>
  <c r="J23" i="1" s="1"/>
  <c r="G45" i="1"/>
  <c r="H45" i="1" s="1"/>
  <c r="I45" i="1" s="1"/>
  <c r="G46" i="1"/>
  <c r="H46" i="1" s="1"/>
  <c r="I46" i="1" s="1"/>
  <c r="G71" i="1"/>
  <c r="H71" i="1" s="1"/>
  <c r="G72" i="1"/>
  <c r="H72" i="1" s="1"/>
  <c r="I72" i="1" s="1"/>
  <c r="J72" i="1" s="1"/>
  <c r="G47" i="1"/>
  <c r="H47" i="1" s="1"/>
  <c r="G73" i="1"/>
  <c r="H73" i="1" s="1"/>
  <c r="G24" i="1"/>
  <c r="H24" i="1" s="1"/>
  <c r="G48" i="1"/>
  <c r="H48" i="1" s="1"/>
  <c r="I48" i="1" s="1"/>
  <c r="J48" i="1" s="1"/>
  <c r="G49" i="1"/>
  <c r="H49" i="1" s="1"/>
  <c r="G74" i="1"/>
  <c r="H74" i="1" s="1"/>
  <c r="G25" i="1"/>
  <c r="H25" i="1" s="1"/>
  <c r="G50" i="1"/>
  <c r="H50" i="1" s="1"/>
  <c r="I50" i="1" s="1"/>
  <c r="J50" i="1" s="1"/>
  <c r="G51" i="1"/>
  <c r="H51" i="1" s="1"/>
  <c r="I51" i="1" s="1"/>
  <c r="G75" i="1"/>
  <c r="H75" i="1" s="1"/>
  <c r="G76" i="1"/>
  <c r="H76" i="1" s="1"/>
  <c r="G52" i="1"/>
  <c r="H52" i="1" s="1"/>
  <c r="I52" i="1" s="1"/>
  <c r="J52" i="1" s="1"/>
  <c r="G53" i="1"/>
  <c r="H53" i="1" s="1"/>
  <c r="I53" i="1" s="1"/>
  <c r="G26" i="1"/>
  <c r="H26" i="1" s="1"/>
  <c r="I26" i="1" s="1"/>
  <c r="I76" i="1" l="1"/>
  <c r="J76" i="1" s="1"/>
  <c r="I25" i="1"/>
  <c r="J25" i="1" s="1"/>
  <c r="I24" i="1"/>
  <c r="J24" i="1" s="1"/>
  <c r="I71" i="1"/>
  <c r="J71" i="1" s="1"/>
  <c r="I70" i="1"/>
  <c r="J70" i="1" s="1"/>
  <c r="I20" i="1"/>
  <c r="J20" i="1" s="1"/>
  <c r="I18" i="1"/>
  <c r="J18" i="1" s="1"/>
  <c r="I65" i="1"/>
  <c r="J65" i="1" s="1"/>
  <c r="I42" i="1"/>
  <c r="J42" i="1" s="1"/>
  <c r="I13" i="1"/>
  <c r="J13" i="1" s="1"/>
  <c r="I37" i="1"/>
  <c r="J37" i="1" s="1"/>
  <c r="I63" i="1"/>
  <c r="J63" i="1" s="1"/>
  <c r="I32" i="1"/>
  <c r="J32" i="1" s="1"/>
  <c r="I60" i="1"/>
  <c r="J60" i="1" s="1"/>
  <c r="I8" i="1"/>
  <c r="J8" i="1" s="1"/>
  <c r="I28" i="1"/>
  <c r="J28" i="1" s="1"/>
  <c r="I56" i="1"/>
  <c r="J56" i="1" s="1"/>
  <c r="I3" i="1"/>
  <c r="J3" i="1" s="1"/>
  <c r="J26" i="1"/>
  <c r="J51" i="1"/>
  <c r="J46" i="1"/>
  <c r="J69" i="1"/>
  <c r="J16" i="1"/>
  <c r="J14" i="1"/>
  <c r="J12" i="1"/>
  <c r="J62" i="1"/>
  <c r="J58" i="1"/>
  <c r="J27" i="1"/>
  <c r="I75" i="1"/>
  <c r="J75" i="1" s="1"/>
  <c r="I74" i="1"/>
  <c r="J74" i="1" s="1"/>
  <c r="I73" i="1"/>
  <c r="J73" i="1" s="1"/>
  <c r="I22" i="1"/>
  <c r="J22" i="1" s="1"/>
  <c r="I68" i="1"/>
  <c r="J68" i="1" s="1"/>
  <c r="I17" i="1"/>
  <c r="J17" i="1" s="1"/>
  <c r="I41" i="1"/>
  <c r="J41" i="1" s="1"/>
  <c r="I39" i="1"/>
  <c r="J39" i="1" s="1"/>
  <c r="I36" i="1"/>
  <c r="J36" i="1" s="1"/>
  <c r="I10" i="1"/>
  <c r="J10" i="1" s="1"/>
  <c r="I9" i="1"/>
  <c r="J9" i="1" s="1"/>
  <c r="I30" i="1"/>
  <c r="J30" i="1" s="1"/>
  <c r="I5" i="1"/>
  <c r="J5" i="1" s="1"/>
  <c r="I55" i="1"/>
  <c r="J55" i="1" s="1"/>
  <c r="J53" i="1"/>
  <c r="J45" i="1"/>
  <c r="J43" i="1"/>
  <c r="J33" i="1"/>
  <c r="J6" i="1"/>
  <c r="I49" i="1"/>
  <c r="J49" i="1" s="1"/>
  <c r="I47" i="1"/>
  <c r="J47" i="1" s="1"/>
  <c r="I19" i="1"/>
  <c r="J19" i="1" s="1"/>
  <c r="I66" i="1"/>
  <c r="J66" i="1" s="1"/>
  <c r="I64" i="1"/>
  <c r="J64" i="1" s="1"/>
  <c r="I35" i="1"/>
  <c r="J35" i="1" s="1"/>
  <c r="I31" i="1"/>
  <c r="J31" i="1" s="1"/>
  <c r="I29" i="1"/>
  <c r="J29" i="1" s="1"/>
  <c r="I2" i="1"/>
  <c r="I77" i="1" s="1"/>
  <c r="G77" i="1"/>
  <c r="J2" i="1"/>
  <c r="J54" i="1"/>
</calcChain>
</file>

<file path=xl/sharedStrings.xml><?xml version="1.0" encoding="utf-8"?>
<sst xmlns="http://schemas.openxmlformats.org/spreadsheetml/2006/main" count="237" uniqueCount="21">
  <si>
    <t xml:space="preserve">VENDEDOR </t>
  </si>
  <si>
    <t>PRODUCTO</t>
  </si>
  <si>
    <t>VENTAS</t>
  </si>
  <si>
    <t>aspiradoras</t>
  </si>
  <si>
    <t>licuadoras</t>
  </si>
  <si>
    <t>planchas</t>
  </si>
  <si>
    <t>COSTO UNITARIO</t>
  </si>
  <si>
    <t>Hernández Romero Carmen</t>
  </si>
  <si>
    <t>Romero Ruíz Luis</t>
  </si>
  <si>
    <t>Corona López José</t>
  </si>
  <si>
    <t xml:space="preserve">Alvarado Sánchez María </t>
  </si>
  <si>
    <t>ZONA</t>
  </si>
  <si>
    <t>SUR</t>
  </si>
  <si>
    <t>NORTE</t>
  </si>
  <si>
    <t>UNIDADES VENDIDAS</t>
  </si>
  <si>
    <t>FECHA</t>
  </si>
  <si>
    <t>PESOS</t>
  </si>
  <si>
    <t>IVA</t>
  </si>
  <si>
    <t>Total</t>
  </si>
  <si>
    <t>TOTALES</t>
  </si>
  <si>
    <t>Debiste enviar el archivo de la tarea
Ejercicio 4 Fundamentos de Excel.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</si>
</sst>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&quot;$&quot;* #,##0.00_);_(&quot;$&quot;* \(#,##0.00\);_(&quot;$&quot;* &quot;-&quot;??_);_(@_)"/>
    <numFmt numFmtId="165" formatCode="&quot;$&quot;#,##0.00"/>
  </numFmts>
  <fonts count="4" x14ac:knownFonts="1">
    <font>
      <sz val="10"/>
      <name val="Arial"/>
    </font>
    <font>
      <sz val="10"/>
      <name val="Arial"/>
      <family val="2"/>
    </font>
    <font>
      <sz val="10"/>
      <name val="Arial"/>
      <family val="2"/>
    </font>
    <font>
      <b/>
      <sz val="14"/>
      <color rgb="FFFF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9">
    <border>
      <left/>
      <right/>
      <top/>
      <bottom/>
      <diagonal/>
    </border>
    <border>
      <left style="thick">
        <color rgb="FFC00000"/>
      </left>
      <right/>
      <top style="thick">
        <color rgb="FFC00000"/>
      </top>
      <bottom/>
      <diagonal/>
    </border>
    <border>
      <left/>
      <right/>
      <top style="thick">
        <color rgb="FFC00000"/>
      </top>
      <bottom/>
      <diagonal/>
    </border>
    <border>
      <left/>
      <right style="thick">
        <color rgb="FFC00000"/>
      </right>
      <top style="thick">
        <color rgb="FFC00000"/>
      </top>
      <bottom/>
      <diagonal/>
    </border>
    <border>
      <left style="thick">
        <color rgb="FFC00000"/>
      </left>
      <right/>
      <top/>
      <bottom/>
      <diagonal/>
    </border>
    <border>
      <left/>
      <right style="thick">
        <color rgb="FFC00000"/>
      </right>
      <top/>
      <bottom/>
      <diagonal/>
    </border>
    <border>
      <left style="thick">
        <color rgb="FFC00000"/>
      </left>
      <right/>
      <top/>
      <bottom style="thick">
        <color rgb="FFC00000"/>
      </bottom>
      <diagonal/>
    </border>
    <border>
      <left/>
      <right/>
      <top/>
      <bottom style="thick">
        <color rgb="FFC00000"/>
      </bottom>
      <diagonal/>
    </border>
    <border>
      <left/>
      <right style="thick">
        <color rgb="FFC00000"/>
      </right>
      <top/>
      <bottom style="thick">
        <color rgb="FFC00000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21">
    <xf numFmtId="0" fontId="0" fillId="0" borderId="0" xfId="0"/>
    <xf numFmtId="164" fontId="0" fillId="0" borderId="0" xfId="1" applyFont="1"/>
    <xf numFmtId="39" fontId="0" fillId="0" borderId="0" xfId="1" applyNumberFormat="1" applyFont="1"/>
    <xf numFmtId="14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 applyAlignment="1">
      <alignment horizontal="left"/>
    </xf>
    <xf numFmtId="39" fontId="2" fillId="0" borderId="0" xfId="1" applyNumberFormat="1" applyFont="1" applyAlignment="1">
      <alignment horizontal="left"/>
    </xf>
    <xf numFmtId="164" fontId="2" fillId="0" borderId="0" xfId="1" applyFont="1" applyAlignment="1">
      <alignment horizontal="left"/>
    </xf>
    <xf numFmtId="0" fontId="1" fillId="0" borderId="0" xfId="0" applyFont="1" applyAlignment="1">
      <alignment horizontal="left"/>
    </xf>
    <xf numFmtId="165" fontId="0" fillId="0" borderId="0" xfId="1" applyNumberFormat="1" applyFont="1"/>
    <xf numFmtId="165" fontId="0" fillId="0" borderId="0" xfId="0" applyNumberFormat="1"/>
    <xf numFmtId="165" fontId="1" fillId="0" borderId="0" xfId="0" applyNumberFormat="1" applyFont="1"/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</cellXfs>
  <cellStyles count="2">
    <cellStyle name="Moneda" xfId="1" builtinId="4"/>
    <cellStyle name="Normal" xfId="0" builtinId="0"/>
  </cellStyles>
  <dxfs count="12">
    <dxf>
      <numFmt numFmtId="165" formatCode="&quot;$&quot;#,##0.00"/>
    </dxf>
    <dxf>
      <numFmt numFmtId="165" formatCode="&quot;$&quot;#,##0.00"/>
    </dxf>
    <dxf>
      <numFmt numFmtId="165" formatCode="&quot;$&quot;#,##0.00"/>
    </dxf>
    <dxf>
      <numFmt numFmtId="165" formatCode="&quot;$&quot;#,##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65" formatCode="&quot;$&quot;#,##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65" formatCode="&quot;$&quot;#,##0.00"/>
    </dxf>
    <dxf>
      <alignment horizontal="right" vertical="bottom" textRotation="0" wrapText="0" indent="0" justifyLastLine="0" shrinkToFit="0" readingOrder="0"/>
    </dxf>
    <dxf>
      <alignment horizontal="right" vertical="bottom" textRotation="0" wrapText="0" indent="0" justifyLastLine="0" shrinkToFit="0" readingOrder="0"/>
    </dxf>
    <dxf>
      <numFmt numFmtId="19" formatCode="dd/mm/yyyy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alignment horizontal="left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9FB64D46-F3EF-490D-9F24-0313E3935E0A}" name="Tabla2" displayName="Tabla2" ref="A1:J77" totalsRowCount="1" headerRowDxfId="11">
  <autoFilter ref="A1:J76" xr:uid="{15A46057-2737-4108-B74C-41109C0A4527}"/>
  <sortState xmlns:xlrd2="http://schemas.microsoft.com/office/spreadsheetml/2017/richdata2" ref="A2:J76">
    <sortCondition ref="D1:D76"/>
  </sortState>
  <tableColumns count="10">
    <tableColumn id="1" xr3:uid="{AA72D2BC-8012-4A2D-B1BE-68CC7A800DFF}" name="FECHA" totalsRowLabel="Total" dataDxfId="10"/>
    <tableColumn id="2" xr3:uid="{6B700D53-9672-43D0-AD27-0D66370961B0}" name="VENDEDOR "/>
    <tableColumn id="3" xr3:uid="{F1C35729-397F-4100-8393-54FF7C04DC86}" name="ZONA"/>
    <tableColumn id="4" xr3:uid="{5E9148DA-6464-4D8B-B38A-D44107563712}" name="PRODUCTO"/>
    <tableColumn id="5" xr3:uid="{BFD09CFF-7C1F-437E-835F-7841E09A68AA}" name="UNIDADES VENDIDAS" totalsRowFunction="average" dataDxfId="9" totalsRowDxfId="8"/>
    <tableColumn id="6" xr3:uid="{BECCA123-0957-44E9-89F3-D42BD087CFA7}" name="COSTO UNITARIO" totalsRowFunction="average" dataDxfId="7" totalsRowDxfId="6" dataCellStyle="Moneda"/>
    <tableColumn id="7" xr3:uid="{6877A6FA-E960-4EBC-B596-F55C5EBAEA72}" name="VENTAS" totalsRowFunction="sum" dataDxfId="5" totalsRowDxfId="4" dataCellStyle="Moneda">
      <calculatedColumnFormula>Tabla2[[#This Row],[UNIDADES VENDIDAS]]*Tabla2[[#This Row],[COSTO UNITARIO]]</calculatedColumnFormula>
    </tableColumn>
    <tableColumn id="8" xr3:uid="{3AFA2D4B-1D23-4C7E-9A30-9F0618117A12}" name="PESOS" totalsRowFunction="sum" dataDxfId="3">
      <calculatedColumnFormula>Tabla2[[#This Row],[VENTAS]]*Tipo_cambio</calculatedColumnFormula>
    </tableColumn>
    <tableColumn id="9" xr3:uid="{09AC09AD-3D2E-47F3-9BBF-4B2FB1BAF4B5}" name="IVA" totalsRowFunction="sum" dataDxfId="2" totalsRowDxfId="1">
      <calculatedColumnFormula>Tabla2[[#This Row],[PESOS]]*I.V.A</calculatedColumnFormula>
    </tableColumn>
    <tableColumn id="10" xr3:uid="{C742F545-39D8-46EB-90CC-B06B5406F418}" name="TOTALES" dataDxfId="0">
      <calculatedColumnFormula>Tabla2[[#This Row],[PESOS]]+Tabla2[[#This Row],[IVA]]</calculatedColumnFormula>
    </tableColumn>
  </tableColumns>
  <tableStyleInfo name="TableStyleMedium17" showFirstColumn="0" showLastColumn="1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77"/>
  <sheetViews>
    <sheetView tabSelected="1" workbookViewId="0">
      <selection activeCell="L12" sqref="L12"/>
    </sheetView>
  </sheetViews>
  <sheetFormatPr baseColWidth="10" defaultRowHeight="12.75" x14ac:dyDescent="0.2"/>
  <cols>
    <col min="1" max="1" width="12" customWidth="1"/>
    <col min="2" max="2" width="14.140625" customWidth="1"/>
    <col min="3" max="3" width="12" customWidth="1"/>
    <col min="4" max="4" width="13.42578125" customWidth="1"/>
    <col min="5" max="5" width="22.5703125" style="4" customWidth="1"/>
    <col min="6" max="6" width="18.5703125" style="2" customWidth="1"/>
    <col min="7" max="7" width="12" style="1" customWidth="1"/>
    <col min="8" max="8" width="13.7109375" bestFit="1" customWidth="1"/>
    <col min="9" max="9" width="12.7109375" bestFit="1" customWidth="1"/>
  </cols>
  <sheetData>
    <row r="1" spans="1:14" s="5" customFormat="1" x14ac:dyDescent="0.2">
      <c r="A1" s="5" t="s">
        <v>15</v>
      </c>
      <c r="B1" s="5" t="s">
        <v>0</v>
      </c>
      <c r="C1" s="5" t="s">
        <v>11</v>
      </c>
      <c r="D1" s="5" t="s">
        <v>1</v>
      </c>
      <c r="E1" s="5" t="s">
        <v>14</v>
      </c>
      <c r="F1" s="6" t="s">
        <v>6</v>
      </c>
      <c r="G1" s="7" t="s">
        <v>2</v>
      </c>
      <c r="H1" s="8" t="s">
        <v>16</v>
      </c>
      <c r="I1" s="8" t="s">
        <v>17</v>
      </c>
      <c r="J1" s="8" t="s">
        <v>19</v>
      </c>
    </row>
    <row r="2" spans="1:14" ht="13.5" thickBot="1" x14ac:dyDescent="0.25">
      <c r="A2" s="3">
        <v>37288</v>
      </c>
      <c r="B2" t="s">
        <v>10</v>
      </c>
      <c r="C2" t="s">
        <v>13</v>
      </c>
      <c r="D2" t="s">
        <v>3</v>
      </c>
      <c r="E2" s="4">
        <v>7</v>
      </c>
      <c r="F2" s="9">
        <v>1500</v>
      </c>
      <c r="G2" s="9">
        <f>Tabla2[[#This Row],[UNIDADES VENDIDAS]]*Tabla2[[#This Row],[COSTO UNITARIO]]</f>
        <v>10500</v>
      </c>
      <c r="H2" s="10">
        <f>Tabla2[[#This Row],[VENTAS]]*Tipo_cambio</f>
        <v>210000</v>
      </c>
      <c r="I2" s="10">
        <f>Tabla2[[#This Row],[PESOS]]*I.V.A</f>
        <v>33600</v>
      </c>
      <c r="J2" s="10">
        <f>Tabla2[[#This Row],[PESOS]]+Tabla2[[#This Row],[IVA]]</f>
        <v>243600</v>
      </c>
    </row>
    <row r="3" spans="1:14" ht="13.5" customHeight="1" thickTop="1" x14ac:dyDescent="0.2">
      <c r="A3" s="3">
        <v>37288</v>
      </c>
      <c r="B3" t="s">
        <v>9</v>
      </c>
      <c r="C3" t="s">
        <v>13</v>
      </c>
      <c r="D3" t="s">
        <v>3</v>
      </c>
      <c r="E3" s="4">
        <v>12</v>
      </c>
      <c r="F3" s="9">
        <v>1500</v>
      </c>
      <c r="G3" s="9">
        <f>Tabla2[[#This Row],[UNIDADES VENDIDAS]]*Tabla2[[#This Row],[COSTO UNITARIO]]</f>
        <v>18000</v>
      </c>
      <c r="H3" s="10">
        <f>Tabla2[[#This Row],[VENTAS]]*Tipo_cambio</f>
        <v>360000</v>
      </c>
      <c r="I3" s="10">
        <f>Tabla2[[#This Row],[PESOS]]*I.V.A</f>
        <v>57600</v>
      </c>
      <c r="J3" s="10">
        <f>Tabla2[[#This Row],[PESOS]]+Tabla2[[#This Row],[IVA]]</f>
        <v>417600</v>
      </c>
      <c r="L3" s="12" t="s">
        <v>20</v>
      </c>
      <c r="M3" s="13"/>
      <c r="N3" s="14"/>
    </row>
    <row r="4" spans="1:14" ht="12.75" customHeight="1" x14ac:dyDescent="0.2">
      <c r="A4" s="3">
        <v>37288</v>
      </c>
      <c r="B4" t="s">
        <v>9</v>
      </c>
      <c r="C4" t="s">
        <v>13</v>
      </c>
      <c r="D4" t="s">
        <v>3</v>
      </c>
      <c r="E4" s="4">
        <v>8</v>
      </c>
      <c r="F4" s="9">
        <v>1500</v>
      </c>
      <c r="G4" s="9">
        <f>Tabla2[[#This Row],[UNIDADES VENDIDAS]]*Tabla2[[#This Row],[COSTO UNITARIO]]</f>
        <v>12000</v>
      </c>
      <c r="H4" s="10">
        <f>Tabla2[[#This Row],[VENTAS]]*Tipo_cambio</f>
        <v>240000</v>
      </c>
      <c r="I4" s="10">
        <f>Tabla2[[#This Row],[PESOS]]*I.V.A</f>
        <v>38400</v>
      </c>
      <c r="J4" s="10">
        <f>Tabla2[[#This Row],[PESOS]]+Tabla2[[#This Row],[IVA]]</f>
        <v>278400</v>
      </c>
      <c r="L4" s="15"/>
      <c r="M4" s="16"/>
      <c r="N4" s="17"/>
    </row>
    <row r="5" spans="1:14" ht="13.5" customHeight="1" x14ac:dyDescent="0.2">
      <c r="A5" s="3">
        <v>37288</v>
      </c>
      <c r="B5" t="s">
        <v>7</v>
      </c>
      <c r="C5" t="s">
        <v>12</v>
      </c>
      <c r="D5" t="s">
        <v>3</v>
      </c>
      <c r="E5" s="4">
        <v>0</v>
      </c>
      <c r="F5" s="9">
        <v>1500</v>
      </c>
      <c r="G5" s="9">
        <f>Tabla2[[#This Row],[UNIDADES VENDIDAS]]*Tabla2[[#This Row],[COSTO UNITARIO]]</f>
        <v>0</v>
      </c>
      <c r="H5" s="10">
        <f>Tabla2[[#This Row],[VENTAS]]*Tipo_cambio</f>
        <v>0</v>
      </c>
      <c r="I5" s="10">
        <f>Tabla2[[#This Row],[PESOS]]*I.V.A</f>
        <v>0</v>
      </c>
      <c r="J5" s="10">
        <f>Tabla2[[#This Row],[PESOS]]+Tabla2[[#This Row],[IVA]]</f>
        <v>0</v>
      </c>
      <c r="L5" s="15"/>
      <c r="M5" s="16"/>
      <c r="N5" s="17"/>
    </row>
    <row r="6" spans="1:14" ht="13.5" customHeight="1" x14ac:dyDescent="0.2">
      <c r="A6" s="3">
        <v>37288</v>
      </c>
      <c r="B6" t="s">
        <v>7</v>
      </c>
      <c r="C6" t="s">
        <v>12</v>
      </c>
      <c r="D6" t="s">
        <v>3</v>
      </c>
      <c r="E6" s="4">
        <v>0</v>
      </c>
      <c r="F6" s="9">
        <v>1500</v>
      </c>
      <c r="G6" s="9">
        <f>Tabla2[[#This Row],[UNIDADES VENDIDAS]]*Tabla2[[#This Row],[COSTO UNITARIO]]</f>
        <v>0</v>
      </c>
      <c r="H6" s="10">
        <f>Tabla2[[#This Row],[VENTAS]]*Tipo_cambio</f>
        <v>0</v>
      </c>
      <c r="I6" s="10">
        <f>Tabla2[[#This Row],[PESOS]]*I.V.A</f>
        <v>0</v>
      </c>
      <c r="J6" s="10">
        <f>Tabla2[[#This Row],[PESOS]]+Tabla2[[#This Row],[IVA]]</f>
        <v>0</v>
      </c>
      <c r="L6" s="15"/>
      <c r="M6" s="16"/>
      <c r="N6" s="17"/>
    </row>
    <row r="7" spans="1:14" ht="12.75" customHeight="1" x14ac:dyDescent="0.2">
      <c r="A7" s="3">
        <v>37288</v>
      </c>
      <c r="B7" t="s">
        <v>7</v>
      </c>
      <c r="C7" t="s">
        <v>12</v>
      </c>
      <c r="D7" t="s">
        <v>3</v>
      </c>
      <c r="E7" s="4">
        <v>11</v>
      </c>
      <c r="F7" s="9">
        <v>1500</v>
      </c>
      <c r="G7" s="9">
        <f>Tabla2[[#This Row],[UNIDADES VENDIDAS]]*Tabla2[[#This Row],[COSTO UNITARIO]]</f>
        <v>16500</v>
      </c>
      <c r="H7" s="10">
        <f>Tabla2[[#This Row],[VENTAS]]*Tipo_cambio</f>
        <v>330000</v>
      </c>
      <c r="I7" s="10">
        <f>Tabla2[[#This Row],[PESOS]]*I.V.A</f>
        <v>52800</v>
      </c>
      <c r="J7" s="10">
        <f>Tabla2[[#This Row],[PESOS]]+Tabla2[[#This Row],[IVA]]</f>
        <v>382800</v>
      </c>
      <c r="L7" s="15"/>
      <c r="M7" s="16"/>
      <c r="N7" s="17"/>
    </row>
    <row r="8" spans="1:14" ht="13.5" customHeight="1" thickBot="1" x14ac:dyDescent="0.25">
      <c r="A8" s="3">
        <v>37288</v>
      </c>
      <c r="B8" t="s">
        <v>8</v>
      </c>
      <c r="C8" t="s">
        <v>12</v>
      </c>
      <c r="D8" t="s">
        <v>3</v>
      </c>
      <c r="E8" s="4">
        <v>6</v>
      </c>
      <c r="F8" s="9">
        <v>1500</v>
      </c>
      <c r="G8" s="9">
        <f>Tabla2[[#This Row],[UNIDADES VENDIDAS]]*Tabla2[[#This Row],[COSTO UNITARIO]]</f>
        <v>9000</v>
      </c>
      <c r="H8" s="10">
        <f>Tabla2[[#This Row],[VENTAS]]*Tipo_cambio</f>
        <v>180000</v>
      </c>
      <c r="I8" s="10">
        <f>Tabla2[[#This Row],[PESOS]]*I.V.A</f>
        <v>28800</v>
      </c>
      <c r="J8" s="10">
        <f>Tabla2[[#This Row],[PESOS]]+Tabla2[[#This Row],[IVA]]</f>
        <v>208800</v>
      </c>
      <c r="L8" s="18"/>
      <c r="M8" s="19"/>
      <c r="N8" s="20"/>
    </row>
    <row r="9" spans="1:14" ht="13.5" thickTop="1" x14ac:dyDescent="0.2">
      <c r="A9" s="3">
        <v>37289</v>
      </c>
      <c r="B9" t="s">
        <v>9</v>
      </c>
      <c r="C9" t="s">
        <v>13</v>
      </c>
      <c r="D9" t="s">
        <v>3</v>
      </c>
      <c r="E9" s="4">
        <v>10</v>
      </c>
      <c r="F9" s="9">
        <v>1500</v>
      </c>
      <c r="G9" s="9">
        <f>Tabla2[[#This Row],[UNIDADES VENDIDAS]]*Tabla2[[#This Row],[COSTO UNITARIO]]</f>
        <v>15000</v>
      </c>
      <c r="H9" s="10">
        <f>Tabla2[[#This Row],[VENTAS]]*Tipo_cambio</f>
        <v>300000</v>
      </c>
      <c r="I9" s="10">
        <f>Tabla2[[#This Row],[PESOS]]*I.V.A</f>
        <v>48000</v>
      </c>
      <c r="J9" s="10">
        <f>Tabla2[[#This Row],[PESOS]]+Tabla2[[#This Row],[IVA]]</f>
        <v>348000</v>
      </c>
    </row>
    <row r="10" spans="1:14" x14ac:dyDescent="0.2">
      <c r="A10" s="3">
        <v>37289</v>
      </c>
      <c r="B10" t="s">
        <v>7</v>
      </c>
      <c r="C10" t="s">
        <v>12</v>
      </c>
      <c r="D10" t="s">
        <v>3</v>
      </c>
      <c r="E10" s="4">
        <v>20</v>
      </c>
      <c r="F10" s="9">
        <v>1500</v>
      </c>
      <c r="G10" s="9">
        <f>Tabla2[[#This Row],[UNIDADES VENDIDAS]]*Tabla2[[#This Row],[COSTO UNITARIO]]</f>
        <v>30000</v>
      </c>
      <c r="H10" s="10">
        <f>Tabla2[[#This Row],[VENTAS]]*Tipo_cambio</f>
        <v>600000</v>
      </c>
      <c r="I10" s="10">
        <f>Tabla2[[#This Row],[PESOS]]*I.V.A</f>
        <v>96000</v>
      </c>
      <c r="J10" s="10">
        <f>Tabla2[[#This Row],[PESOS]]+Tabla2[[#This Row],[IVA]]</f>
        <v>696000</v>
      </c>
    </row>
    <row r="11" spans="1:14" x14ac:dyDescent="0.2">
      <c r="A11" s="3">
        <v>37289</v>
      </c>
      <c r="B11" t="s">
        <v>8</v>
      </c>
      <c r="C11" t="s">
        <v>12</v>
      </c>
      <c r="D11" t="s">
        <v>3</v>
      </c>
      <c r="E11" s="4">
        <v>26</v>
      </c>
      <c r="F11" s="9">
        <v>1500</v>
      </c>
      <c r="G11" s="9">
        <f>Tabla2[[#This Row],[UNIDADES VENDIDAS]]*Tabla2[[#This Row],[COSTO UNITARIO]]</f>
        <v>39000</v>
      </c>
      <c r="H11" s="10">
        <f>Tabla2[[#This Row],[VENTAS]]*Tipo_cambio</f>
        <v>780000</v>
      </c>
      <c r="I11" s="10">
        <f>Tabla2[[#This Row],[PESOS]]*I.V.A</f>
        <v>124800</v>
      </c>
      <c r="J11" s="10">
        <f>Tabla2[[#This Row],[PESOS]]+Tabla2[[#This Row],[IVA]]</f>
        <v>904800</v>
      </c>
    </row>
    <row r="12" spans="1:14" x14ac:dyDescent="0.2">
      <c r="A12" s="3">
        <v>37289</v>
      </c>
      <c r="B12" t="s">
        <v>8</v>
      </c>
      <c r="C12" t="s">
        <v>12</v>
      </c>
      <c r="D12" t="s">
        <v>3</v>
      </c>
      <c r="E12" s="4">
        <v>19</v>
      </c>
      <c r="F12" s="9">
        <v>1500</v>
      </c>
      <c r="G12" s="9">
        <f>Tabla2[[#This Row],[UNIDADES VENDIDAS]]*Tabla2[[#This Row],[COSTO UNITARIO]]</f>
        <v>28500</v>
      </c>
      <c r="H12" s="10">
        <f>Tabla2[[#This Row],[VENTAS]]*Tipo_cambio</f>
        <v>570000</v>
      </c>
      <c r="I12" s="10">
        <f>Tabla2[[#This Row],[PESOS]]*I.V.A</f>
        <v>91200</v>
      </c>
      <c r="J12" s="10">
        <f>Tabla2[[#This Row],[PESOS]]+Tabla2[[#This Row],[IVA]]</f>
        <v>661200</v>
      </c>
    </row>
    <row r="13" spans="1:14" x14ac:dyDescent="0.2">
      <c r="A13" s="3">
        <v>37290</v>
      </c>
      <c r="B13" t="s">
        <v>8</v>
      </c>
      <c r="C13" t="s">
        <v>12</v>
      </c>
      <c r="D13" t="s">
        <v>3</v>
      </c>
      <c r="E13" s="4">
        <v>12</v>
      </c>
      <c r="F13" s="9">
        <v>1500</v>
      </c>
      <c r="G13" s="9">
        <f>Tabla2[[#This Row],[UNIDADES VENDIDAS]]*Tabla2[[#This Row],[COSTO UNITARIO]]</f>
        <v>18000</v>
      </c>
      <c r="H13" s="10">
        <f>Tabla2[[#This Row],[VENTAS]]*Tipo_cambio</f>
        <v>360000</v>
      </c>
      <c r="I13" s="10">
        <f>Tabla2[[#This Row],[PESOS]]*I.V.A</f>
        <v>57600</v>
      </c>
      <c r="J13" s="10">
        <f>Tabla2[[#This Row],[PESOS]]+Tabla2[[#This Row],[IVA]]</f>
        <v>417600</v>
      </c>
    </row>
    <row r="14" spans="1:14" x14ac:dyDescent="0.2">
      <c r="A14" s="3">
        <v>37290</v>
      </c>
      <c r="B14" t="s">
        <v>8</v>
      </c>
      <c r="C14" t="s">
        <v>12</v>
      </c>
      <c r="D14" t="s">
        <v>3</v>
      </c>
      <c r="E14" s="4">
        <v>8</v>
      </c>
      <c r="F14" s="9">
        <v>1500</v>
      </c>
      <c r="G14" s="9">
        <f>Tabla2[[#This Row],[UNIDADES VENDIDAS]]*Tabla2[[#This Row],[COSTO UNITARIO]]</f>
        <v>12000</v>
      </c>
      <c r="H14" s="10">
        <f>Tabla2[[#This Row],[VENTAS]]*Tipo_cambio</f>
        <v>240000</v>
      </c>
      <c r="I14" s="10">
        <f>Tabla2[[#This Row],[PESOS]]*I.V.A</f>
        <v>38400</v>
      </c>
      <c r="J14" s="10">
        <f>Tabla2[[#This Row],[PESOS]]+Tabla2[[#This Row],[IVA]]</f>
        <v>278400</v>
      </c>
    </row>
    <row r="15" spans="1:14" x14ac:dyDescent="0.2">
      <c r="A15" s="3">
        <v>37291</v>
      </c>
      <c r="B15" t="s">
        <v>9</v>
      </c>
      <c r="C15" t="s">
        <v>13</v>
      </c>
      <c r="D15" t="s">
        <v>3</v>
      </c>
      <c r="E15" s="4">
        <v>12</v>
      </c>
      <c r="F15" s="9">
        <v>1500</v>
      </c>
      <c r="G15" s="9">
        <f>Tabla2[[#This Row],[UNIDADES VENDIDAS]]*Tabla2[[#This Row],[COSTO UNITARIO]]</f>
        <v>18000</v>
      </c>
      <c r="H15" s="10">
        <f>Tabla2[[#This Row],[VENTAS]]*Tipo_cambio</f>
        <v>360000</v>
      </c>
      <c r="I15" s="10">
        <f>Tabla2[[#This Row],[PESOS]]*I.V.A</f>
        <v>57600</v>
      </c>
      <c r="J15" s="10">
        <f>Tabla2[[#This Row],[PESOS]]+Tabla2[[#This Row],[IVA]]</f>
        <v>417600</v>
      </c>
    </row>
    <row r="16" spans="1:14" x14ac:dyDescent="0.2">
      <c r="A16" s="3">
        <v>37291</v>
      </c>
      <c r="B16" t="s">
        <v>9</v>
      </c>
      <c r="C16" t="s">
        <v>13</v>
      </c>
      <c r="D16" t="s">
        <v>3</v>
      </c>
      <c r="E16" s="4">
        <v>11</v>
      </c>
      <c r="F16" s="9">
        <v>1500</v>
      </c>
      <c r="G16" s="9">
        <f>Tabla2[[#This Row],[UNIDADES VENDIDAS]]*Tabla2[[#This Row],[COSTO UNITARIO]]</f>
        <v>16500</v>
      </c>
      <c r="H16" s="10">
        <f>Tabla2[[#This Row],[VENTAS]]*Tipo_cambio</f>
        <v>330000</v>
      </c>
      <c r="I16" s="10">
        <f>Tabla2[[#This Row],[PESOS]]*I.V.A</f>
        <v>52800</v>
      </c>
      <c r="J16" s="10">
        <f>Tabla2[[#This Row],[PESOS]]+Tabla2[[#This Row],[IVA]]</f>
        <v>382800</v>
      </c>
    </row>
    <row r="17" spans="1:10" x14ac:dyDescent="0.2">
      <c r="A17" s="3">
        <v>37291</v>
      </c>
      <c r="B17" t="s">
        <v>8</v>
      </c>
      <c r="C17" t="s">
        <v>12</v>
      </c>
      <c r="D17" t="s">
        <v>3</v>
      </c>
      <c r="E17" s="4">
        <v>5</v>
      </c>
      <c r="F17" s="9">
        <v>1500</v>
      </c>
      <c r="G17" s="9">
        <f>Tabla2[[#This Row],[UNIDADES VENDIDAS]]*Tabla2[[#This Row],[COSTO UNITARIO]]</f>
        <v>7500</v>
      </c>
      <c r="H17" s="10">
        <f>Tabla2[[#This Row],[VENTAS]]*Tipo_cambio</f>
        <v>150000</v>
      </c>
      <c r="I17" s="10">
        <f>Tabla2[[#This Row],[PESOS]]*I.V.A</f>
        <v>24000</v>
      </c>
      <c r="J17" s="10">
        <f>Tabla2[[#This Row],[PESOS]]+Tabla2[[#This Row],[IVA]]</f>
        <v>174000</v>
      </c>
    </row>
    <row r="18" spans="1:10" x14ac:dyDescent="0.2">
      <c r="A18" s="3">
        <v>37291</v>
      </c>
      <c r="B18" t="s">
        <v>8</v>
      </c>
      <c r="C18" t="s">
        <v>12</v>
      </c>
      <c r="D18" t="s">
        <v>3</v>
      </c>
      <c r="E18" s="4">
        <v>10</v>
      </c>
      <c r="F18" s="9">
        <v>1500</v>
      </c>
      <c r="G18" s="9">
        <f>Tabla2[[#This Row],[UNIDADES VENDIDAS]]*Tabla2[[#This Row],[COSTO UNITARIO]]</f>
        <v>15000</v>
      </c>
      <c r="H18" s="10">
        <f>Tabla2[[#This Row],[VENTAS]]*Tipo_cambio</f>
        <v>300000</v>
      </c>
      <c r="I18" s="10">
        <f>Tabla2[[#This Row],[PESOS]]*I.V.A</f>
        <v>48000</v>
      </c>
      <c r="J18" s="10">
        <f>Tabla2[[#This Row],[PESOS]]+Tabla2[[#This Row],[IVA]]</f>
        <v>348000</v>
      </c>
    </row>
    <row r="19" spans="1:10" x14ac:dyDescent="0.2">
      <c r="A19" s="3">
        <v>37292</v>
      </c>
      <c r="B19" t="s">
        <v>10</v>
      </c>
      <c r="C19" t="s">
        <v>13</v>
      </c>
      <c r="D19" t="s">
        <v>3</v>
      </c>
      <c r="E19" s="4">
        <v>12</v>
      </c>
      <c r="F19" s="9">
        <v>1500</v>
      </c>
      <c r="G19" s="9">
        <f>Tabla2[[#This Row],[UNIDADES VENDIDAS]]*Tabla2[[#This Row],[COSTO UNITARIO]]</f>
        <v>18000</v>
      </c>
      <c r="H19" s="10">
        <f>Tabla2[[#This Row],[VENTAS]]*Tipo_cambio</f>
        <v>360000</v>
      </c>
      <c r="I19" s="10">
        <f>Tabla2[[#This Row],[PESOS]]*I.V.A</f>
        <v>57600</v>
      </c>
      <c r="J19" s="10">
        <f>Tabla2[[#This Row],[PESOS]]+Tabla2[[#This Row],[IVA]]</f>
        <v>417600</v>
      </c>
    </row>
    <row r="20" spans="1:10" x14ac:dyDescent="0.2">
      <c r="A20" s="3">
        <v>37292</v>
      </c>
      <c r="B20" t="s">
        <v>10</v>
      </c>
      <c r="C20" t="s">
        <v>13</v>
      </c>
      <c r="D20" t="s">
        <v>3</v>
      </c>
      <c r="E20" s="4">
        <v>2</v>
      </c>
      <c r="F20" s="9">
        <v>1500</v>
      </c>
      <c r="G20" s="9">
        <f>Tabla2[[#This Row],[UNIDADES VENDIDAS]]*Tabla2[[#This Row],[COSTO UNITARIO]]</f>
        <v>3000</v>
      </c>
      <c r="H20" s="10">
        <f>Tabla2[[#This Row],[VENTAS]]*Tipo_cambio</f>
        <v>60000</v>
      </c>
      <c r="I20" s="10">
        <f>Tabla2[[#This Row],[PESOS]]*I.V.A</f>
        <v>9600</v>
      </c>
      <c r="J20" s="10">
        <f>Tabla2[[#This Row],[PESOS]]+Tabla2[[#This Row],[IVA]]</f>
        <v>69600</v>
      </c>
    </row>
    <row r="21" spans="1:10" x14ac:dyDescent="0.2">
      <c r="A21" s="3">
        <v>37292</v>
      </c>
      <c r="B21" t="s">
        <v>7</v>
      </c>
      <c r="C21" t="s">
        <v>12</v>
      </c>
      <c r="D21" t="s">
        <v>3</v>
      </c>
      <c r="E21" s="4">
        <v>5</v>
      </c>
      <c r="F21" s="9">
        <v>1500</v>
      </c>
      <c r="G21" s="9">
        <f>Tabla2[[#This Row],[UNIDADES VENDIDAS]]*Tabla2[[#This Row],[COSTO UNITARIO]]</f>
        <v>7500</v>
      </c>
      <c r="H21" s="10">
        <f>Tabla2[[#This Row],[VENTAS]]*Tipo_cambio</f>
        <v>150000</v>
      </c>
      <c r="I21" s="10">
        <f>Tabla2[[#This Row],[PESOS]]*I.V.A</f>
        <v>24000</v>
      </c>
      <c r="J21" s="10">
        <f>Tabla2[[#This Row],[PESOS]]+Tabla2[[#This Row],[IVA]]</f>
        <v>174000</v>
      </c>
    </row>
    <row r="22" spans="1:10" x14ac:dyDescent="0.2">
      <c r="A22" s="3">
        <v>37292</v>
      </c>
      <c r="B22" t="s">
        <v>7</v>
      </c>
      <c r="C22" t="s">
        <v>12</v>
      </c>
      <c r="D22" t="s">
        <v>3</v>
      </c>
      <c r="E22" s="4">
        <v>7</v>
      </c>
      <c r="F22" s="9">
        <v>1500</v>
      </c>
      <c r="G22" s="9">
        <f>Tabla2[[#This Row],[UNIDADES VENDIDAS]]*Tabla2[[#This Row],[COSTO UNITARIO]]</f>
        <v>10500</v>
      </c>
      <c r="H22" s="10">
        <f>Tabla2[[#This Row],[VENTAS]]*Tipo_cambio</f>
        <v>210000</v>
      </c>
      <c r="I22" s="10">
        <f>Tabla2[[#This Row],[PESOS]]*I.V.A</f>
        <v>33600</v>
      </c>
      <c r="J22" s="10">
        <f>Tabla2[[#This Row],[PESOS]]+Tabla2[[#This Row],[IVA]]</f>
        <v>243600</v>
      </c>
    </row>
    <row r="23" spans="1:10" x14ac:dyDescent="0.2">
      <c r="A23" s="3">
        <v>37292</v>
      </c>
      <c r="B23" t="s">
        <v>8</v>
      </c>
      <c r="C23" t="s">
        <v>12</v>
      </c>
      <c r="D23" t="s">
        <v>3</v>
      </c>
      <c r="E23" s="4">
        <v>21</v>
      </c>
      <c r="F23" s="9">
        <v>1500</v>
      </c>
      <c r="G23" s="9">
        <f>Tabla2[[#This Row],[UNIDADES VENDIDAS]]*Tabla2[[#This Row],[COSTO UNITARIO]]</f>
        <v>31500</v>
      </c>
      <c r="H23" s="10">
        <f>Tabla2[[#This Row],[VENTAS]]*Tipo_cambio</f>
        <v>630000</v>
      </c>
      <c r="I23" s="10">
        <f>Tabla2[[#This Row],[PESOS]]*I.V.A</f>
        <v>100800</v>
      </c>
      <c r="J23" s="10">
        <f>Tabla2[[#This Row],[PESOS]]+Tabla2[[#This Row],[IVA]]</f>
        <v>730800</v>
      </c>
    </row>
    <row r="24" spans="1:10" x14ac:dyDescent="0.2">
      <c r="A24" s="3">
        <v>37293</v>
      </c>
      <c r="B24" t="s">
        <v>9</v>
      </c>
      <c r="C24" t="s">
        <v>13</v>
      </c>
      <c r="D24" t="s">
        <v>3</v>
      </c>
      <c r="E24" s="4">
        <v>4</v>
      </c>
      <c r="F24" s="9">
        <v>1500</v>
      </c>
      <c r="G24" s="9">
        <f>Tabla2[[#This Row],[UNIDADES VENDIDAS]]*Tabla2[[#This Row],[COSTO UNITARIO]]</f>
        <v>6000</v>
      </c>
      <c r="H24" s="10">
        <f>Tabla2[[#This Row],[VENTAS]]*Tipo_cambio</f>
        <v>120000</v>
      </c>
      <c r="I24" s="10">
        <f>Tabla2[[#This Row],[PESOS]]*I.V.A</f>
        <v>19200</v>
      </c>
      <c r="J24" s="10">
        <f>Tabla2[[#This Row],[PESOS]]+Tabla2[[#This Row],[IVA]]</f>
        <v>139200</v>
      </c>
    </row>
    <row r="25" spans="1:10" x14ac:dyDescent="0.2">
      <c r="A25" s="3">
        <v>37294</v>
      </c>
      <c r="B25" t="s">
        <v>10</v>
      </c>
      <c r="C25" t="s">
        <v>13</v>
      </c>
      <c r="D25" t="s">
        <v>3</v>
      </c>
      <c r="E25" s="4">
        <v>6</v>
      </c>
      <c r="F25" s="9">
        <v>1500</v>
      </c>
      <c r="G25" s="9">
        <f>Tabla2[[#This Row],[UNIDADES VENDIDAS]]*Tabla2[[#This Row],[COSTO UNITARIO]]</f>
        <v>9000</v>
      </c>
      <c r="H25" s="10">
        <f>Tabla2[[#This Row],[VENTAS]]*Tipo_cambio</f>
        <v>180000</v>
      </c>
      <c r="I25" s="10">
        <f>Tabla2[[#This Row],[PESOS]]*I.V.A</f>
        <v>28800</v>
      </c>
      <c r="J25" s="10">
        <f>Tabla2[[#This Row],[PESOS]]+Tabla2[[#This Row],[IVA]]</f>
        <v>208800</v>
      </c>
    </row>
    <row r="26" spans="1:10" x14ac:dyDescent="0.2">
      <c r="A26" s="3">
        <v>37294</v>
      </c>
      <c r="B26" t="s">
        <v>7</v>
      </c>
      <c r="C26" t="s">
        <v>12</v>
      </c>
      <c r="D26" t="s">
        <v>3</v>
      </c>
      <c r="E26" s="4">
        <v>10</v>
      </c>
      <c r="F26" s="9">
        <v>1500</v>
      </c>
      <c r="G26" s="9">
        <f>Tabla2[[#This Row],[UNIDADES VENDIDAS]]*Tabla2[[#This Row],[COSTO UNITARIO]]</f>
        <v>15000</v>
      </c>
      <c r="H26" s="10">
        <f>Tabla2[[#This Row],[VENTAS]]*Tipo_cambio</f>
        <v>300000</v>
      </c>
      <c r="I26" s="10">
        <f>Tabla2[[#This Row],[PESOS]]*I.V.A</f>
        <v>48000</v>
      </c>
      <c r="J26" s="10">
        <f>Tabla2[[#This Row],[PESOS]]+Tabla2[[#This Row],[IVA]]</f>
        <v>348000</v>
      </c>
    </row>
    <row r="27" spans="1:10" x14ac:dyDescent="0.2">
      <c r="A27" s="3">
        <v>37288</v>
      </c>
      <c r="B27" t="s">
        <v>9</v>
      </c>
      <c r="C27" t="s">
        <v>13</v>
      </c>
      <c r="D27" t="s">
        <v>4</v>
      </c>
      <c r="E27" s="4">
        <v>15</v>
      </c>
      <c r="F27" s="9">
        <v>450</v>
      </c>
      <c r="G27" s="9">
        <f>Tabla2[[#This Row],[UNIDADES VENDIDAS]]*Tabla2[[#This Row],[COSTO UNITARIO]]</f>
        <v>6750</v>
      </c>
      <c r="H27" s="10">
        <f>Tabla2[[#This Row],[VENTAS]]*Tipo_cambio</f>
        <v>135000</v>
      </c>
      <c r="I27" s="10">
        <f>Tabla2[[#This Row],[PESOS]]*I.V.A</f>
        <v>21600</v>
      </c>
      <c r="J27" s="10">
        <f>Tabla2[[#This Row],[PESOS]]+Tabla2[[#This Row],[IVA]]</f>
        <v>156600</v>
      </c>
    </row>
    <row r="28" spans="1:10" x14ac:dyDescent="0.2">
      <c r="A28" s="3">
        <v>37288</v>
      </c>
      <c r="B28" t="s">
        <v>7</v>
      </c>
      <c r="C28" t="s">
        <v>12</v>
      </c>
      <c r="D28" t="s">
        <v>4</v>
      </c>
      <c r="E28" s="4">
        <v>0</v>
      </c>
      <c r="F28" s="9">
        <v>450</v>
      </c>
      <c r="G28" s="9">
        <f>Tabla2[[#This Row],[UNIDADES VENDIDAS]]*Tabla2[[#This Row],[COSTO UNITARIO]]</f>
        <v>0</v>
      </c>
      <c r="H28" s="10">
        <f>Tabla2[[#This Row],[VENTAS]]*Tipo_cambio</f>
        <v>0</v>
      </c>
      <c r="I28" s="10">
        <f>Tabla2[[#This Row],[PESOS]]*I.V.A</f>
        <v>0</v>
      </c>
      <c r="J28" s="10">
        <f>Tabla2[[#This Row],[PESOS]]+Tabla2[[#This Row],[IVA]]</f>
        <v>0</v>
      </c>
    </row>
    <row r="29" spans="1:10" x14ac:dyDescent="0.2">
      <c r="A29" s="3">
        <v>37288</v>
      </c>
      <c r="B29" t="s">
        <v>8</v>
      </c>
      <c r="C29" t="s">
        <v>12</v>
      </c>
      <c r="D29" t="s">
        <v>4</v>
      </c>
      <c r="E29" s="4">
        <v>14</v>
      </c>
      <c r="F29" s="9">
        <v>450</v>
      </c>
      <c r="G29" s="9">
        <f>Tabla2[[#This Row],[UNIDADES VENDIDAS]]*Tabla2[[#This Row],[COSTO UNITARIO]]</f>
        <v>6300</v>
      </c>
      <c r="H29" s="10">
        <f>Tabla2[[#This Row],[VENTAS]]*Tipo_cambio</f>
        <v>126000</v>
      </c>
      <c r="I29" s="10">
        <f>Tabla2[[#This Row],[PESOS]]*I.V.A</f>
        <v>20160</v>
      </c>
      <c r="J29" s="10">
        <f>Tabla2[[#This Row],[PESOS]]+Tabla2[[#This Row],[IVA]]</f>
        <v>146160</v>
      </c>
    </row>
    <row r="30" spans="1:10" x14ac:dyDescent="0.2">
      <c r="A30" s="3">
        <v>37288</v>
      </c>
      <c r="B30" t="s">
        <v>8</v>
      </c>
      <c r="C30" t="s">
        <v>12</v>
      </c>
      <c r="D30" t="s">
        <v>4</v>
      </c>
      <c r="E30" s="4">
        <v>10</v>
      </c>
      <c r="F30" s="9">
        <v>450</v>
      </c>
      <c r="G30" s="9">
        <f>Tabla2[[#This Row],[UNIDADES VENDIDAS]]*Tabla2[[#This Row],[COSTO UNITARIO]]</f>
        <v>4500</v>
      </c>
      <c r="H30" s="10">
        <f>Tabla2[[#This Row],[VENTAS]]*Tipo_cambio</f>
        <v>90000</v>
      </c>
      <c r="I30" s="10">
        <f>Tabla2[[#This Row],[PESOS]]*I.V.A</f>
        <v>14400</v>
      </c>
      <c r="J30" s="10">
        <f>Tabla2[[#This Row],[PESOS]]+Tabla2[[#This Row],[IVA]]</f>
        <v>104400</v>
      </c>
    </row>
    <row r="31" spans="1:10" x14ac:dyDescent="0.2">
      <c r="A31" s="3">
        <v>37289</v>
      </c>
      <c r="B31" t="s">
        <v>9</v>
      </c>
      <c r="C31" t="s">
        <v>13</v>
      </c>
      <c r="D31" t="s">
        <v>4</v>
      </c>
      <c r="E31" s="4">
        <v>2</v>
      </c>
      <c r="F31" s="9">
        <v>450</v>
      </c>
      <c r="G31" s="9">
        <f>Tabla2[[#This Row],[UNIDADES VENDIDAS]]*Tabla2[[#This Row],[COSTO UNITARIO]]</f>
        <v>900</v>
      </c>
      <c r="H31" s="10">
        <f>Tabla2[[#This Row],[VENTAS]]*Tipo_cambio</f>
        <v>18000</v>
      </c>
      <c r="I31" s="10">
        <f>Tabla2[[#This Row],[PESOS]]*I.V.A</f>
        <v>2880</v>
      </c>
      <c r="J31" s="10">
        <f>Tabla2[[#This Row],[PESOS]]+Tabla2[[#This Row],[IVA]]</f>
        <v>20880</v>
      </c>
    </row>
    <row r="32" spans="1:10" x14ac:dyDescent="0.2">
      <c r="A32" s="3">
        <v>37289</v>
      </c>
      <c r="B32" t="s">
        <v>7</v>
      </c>
      <c r="C32" t="s">
        <v>12</v>
      </c>
      <c r="D32" t="s">
        <v>4</v>
      </c>
      <c r="E32" s="4">
        <v>5</v>
      </c>
      <c r="F32" s="9">
        <v>450</v>
      </c>
      <c r="G32" s="9">
        <f>Tabla2[[#This Row],[UNIDADES VENDIDAS]]*Tabla2[[#This Row],[COSTO UNITARIO]]</f>
        <v>2250</v>
      </c>
      <c r="H32" s="10">
        <f>Tabla2[[#This Row],[VENTAS]]*Tipo_cambio</f>
        <v>45000</v>
      </c>
      <c r="I32" s="10">
        <f>Tabla2[[#This Row],[PESOS]]*I.V.A</f>
        <v>7200</v>
      </c>
      <c r="J32" s="10">
        <f>Tabla2[[#This Row],[PESOS]]+Tabla2[[#This Row],[IVA]]</f>
        <v>52200</v>
      </c>
    </row>
    <row r="33" spans="1:10" x14ac:dyDescent="0.2">
      <c r="A33" s="3">
        <v>37289</v>
      </c>
      <c r="B33" t="s">
        <v>8</v>
      </c>
      <c r="C33" t="s">
        <v>12</v>
      </c>
      <c r="D33" t="s">
        <v>4</v>
      </c>
      <c r="E33" s="4">
        <v>18</v>
      </c>
      <c r="F33" s="9">
        <v>450</v>
      </c>
      <c r="G33" s="9">
        <f>Tabla2[[#This Row],[UNIDADES VENDIDAS]]*Tabla2[[#This Row],[COSTO UNITARIO]]</f>
        <v>8100</v>
      </c>
      <c r="H33" s="10">
        <f>Tabla2[[#This Row],[VENTAS]]*Tipo_cambio</f>
        <v>162000</v>
      </c>
      <c r="I33" s="10">
        <f>Tabla2[[#This Row],[PESOS]]*I.V.A</f>
        <v>25920</v>
      </c>
      <c r="J33" s="10">
        <f>Tabla2[[#This Row],[PESOS]]+Tabla2[[#This Row],[IVA]]</f>
        <v>187920</v>
      </c>
    </row>
    <row r="34" spans="1:10" x14ac:dyDescent="0.2">
      <c r="A34" s="3">
        <v>37289</v>
      </c>
      <c r="B34" t="s">
        <v>8</v>
      </c>
      <c r="C34" t="s">
        <v>12</v>
      </c>
      <c r="D34" t="s">
        <v>4</v>
      </c>
      <c r="E34" s="4">
        <v>11</v>
      </c>
      <c r="F34" s="9">
        <v>450</v>
      </c>
      <c r="G34" s="9">
        <f>Tabla2[[#This Row],[UNIDADES VENDIDAS]]*Tabla2[[#This Row],[COSTO UNITARIO]]</f>
        <v>4950</v>
      </c>
      <c r="H34" s="10">
        <f>Tabla2[[#This Row],[VENTAS]]*Tipo_cambio</f>
        <v>99000</v>
      </c>
      <c r="I34" s="10">
        <f>Tabla2[[#This Row],[PESOS]]*I.V.A</f>
        <v>15840</v>
      </c>
      <c r="J34" s="10">
        <f>Tabla2[[#This Row],[PESOS]]+Tabla2[[#This Row],[IVA]]</f>
        <v>114840</v>
      </c>
    </row>
    <row r="35" spans="1:10" x14ac:dyDescent="0.2">
      <c r="A35" s="3">
        <v>37289</v>
      </c>
      <c r="B35" t="s">
        <v>8</v>
      </c>
      <c r="C35" t="s">
        <v>12</v>
      </c>
      <c r="D35" t="s">
        <v>4</v>
      </c>
      <c r="E35" s="4">
        <v>16</v>
      </c>
      <c r="F35" s="9">
        <v>450</v>
      </c>
      <c r="G35" s="9">
        <f>Tabla2[[#This Row],[UNIDADES VENDIDAS]]*Tabla2[[#This Row],[COSTO UNITARIO]]</f>
        <v>7200</v>
      </c>
      <c r="H35" s="10">
        <f>Tabla2[[#This Row],[VENTAS]]*Tipo_cambio</f>
        <v>144000</v>
      </c>
      <c r="I35" s="10">
        <f>Tabla2[[#This Row],[PESOS]]*I.V.A</f>
        <v>23040</v>
      </c>
      <c r="J35" s="10">
        <f>Tabla2[[#This Row],[PESOS]]+Tabla2[[#This Row],[IVA]]</f>
        <v>167040</v>
      </c>
    </row>
    <row r="36" spans="1:10" x14ac:dyDescent="0.2">
      <c r="A36" s="3">
        <v>37290</v>
      </c>
      <c r="B36" t="s">
        <v>9</v>
      </c>
      <c r="C36" t="s">
        <v>13</v>
      </c>
      <c r="D36" t="s">
        <v>4</v>
      </c>
      <c r="E36" s="4">
        <v>11</v>
      </c>
      <c r="F36" s="9">
        <v>450</v>
      </c>
      <c r="G36" s="9">
        <f>Tabla2[[#This Row],[UNIDADES VENDIDAS]]*Tabla2[[#This Row],[COSTO UNITARIO]]</f>
        <v>4950</v>
      </c>
      <c r="H36" s="10">
        <f>Tabla2[[#This Row],[VENTAS]]*Tipo_cambio</f>
        <v>99000</v>
      </c>
      <c r="I36" s="10">
        <f>Tabla2[[#This Row],[PESOS]]*I.V.A</f>
        <v>15840</v>
      </c>
      <c r="J36" s="10">
        <f>Tabla2[[#This Row],[PESOS]]+Tabla2[[#This Row],[IVA]]</f>
        <v>114840</v>
      </c>
    </row>
    <row r="37" spans="1:10" x14ac:dyDescent="0.2">
      <c r="A37" s="3">
        <v>37290</v>
      </c>
      <c r="B37" t="s">
        <v>7</v>
      </c>
      <c r="C37" t="s">
        <v>12</v>
      </c>
      <c r="D37" t="s">
        <v>4</v>
      </c>
      <c r="E37" s="4">
        <v>20</v>
      </c>
      <c r="F37" s="9">
        <v>450</v>
      </c>
      <c r="G37" s="9">
        <f>Tabla2[[#This Row],[UNIDADES VENDIDAS]]*Tabla2[[#This Row],[COSTO UNITARIO]]</f>
        <v>9000</v>
      </c>
      <c r="H37" s="10">
        <f>Tabla2[[#This Row],[VENTAS]]*Tipo_cambio</f>
        <v>180000</v>
      </c>
      <c r="I37" s="10">
        <f>Tabla2[[#This Row],[PESOS]]*I.V.A</f>
        <v>28800</v>
      </c>
      <c r="J37" s="10">
        <f>Tabla2[[#This Row],[PESOS]]+Tabla2[[#This Row],[IVA]]</f>
        <v>208800</v>
      </c>
    </row>
    <row r="38" spans="1:10" x14ac:dyDescent="0.2">
      <c r="A38" s="3">
        <v>37290</v>
      </c>
      <c r="B38" t="s">
        <v>7</v>
      </c>
      <c r="C38" t="s">
        <v>12</v>
      </c>
      <c r="D38" t="s">
        <v>4</v>
      </c>
      <c r="E38" s="4">
        <v>0</v>
      </c>
      <c r="F38" s="9">
        <v>450</v>
      </c>
      <c r="G38" s="9">
        <f>Tabla2[[#This Row],[UNIDADES VENDIDAS]]*Tabla2[[#This Row],[COSTO UNITARIO]]</f>
        <v>0</v>
      </c>
      <c r="H38" s="10">
        <f>Tabla2[[#This Row],[VENTAS]]*Tipo_cambio</f>
        <v>0</v>
      </c>
      <c r="I38" s="10">
        <f>Tabla2[[#This Row],[PESOS]]*I.V.A</f>
        <v>0</v>
      </c>
      <c r="J38" s="10">
        <f>Tabla2[[#This Row],[PESOS]]+Tabla2[[#This Row],[IVA]]</f>
        <v>0</v>
      </c>
    </row>
    <row r="39" spans="1:10" x14ac:dyDescent="0.2">
      <c r="A39" s="3">
        <v>37290</v>
      </c>
      <c r="B39" t="s">
        <v>8</v>
      </c>
      <c r="C39" t="s">
        <v>12</v>
      </c>
      <c r="D39" t="s">
        <v>4</v>
      </c>
      <c r="E39" s="4">
        <v>15</v>
      </c>
      <c r="F39" s="9">
        <v>450</v>
      </c>
      <c r="G39" s="9">
        <f>Tabla2[[#This Row],[UNIDADES VENDIDAS]]*Tabla2[[#This Row],[COSTO UNITARIO]]</f>
        <v>6750</v>
      </c>
      <c r="H39" s="10">
        <f>Tabla2[[#This Row],[VENTAS]]*Tipo_cambio</f>
        <v>135000</v>
      </c>
      <c r="I39" s="10">
        <f>Tabla2[[#This Row],[PESOS]]*I.V.A</f>
        <v>21600</v>
      </c>
      <c r="J39" s="10">
        <f>Tabla2[[#This Row],[PESOS]]+Tabla2[[#This Row],[IVA]]</f>
        <v>156600</v>
      </c>
    </row>
    <row r="40" spans="1:10" x14ac:dyDescent="0.2">
      <c r="A40" s="3">
        <v>37290</v>
      </c>
      <c r="B40" t="s">
        <v>8</v>
      </c>
      <c r="C40" t="s">
        <v>12</v>
      </c>
      <c r="D40" t="s">
        <v>4</v>
      </c>
      <c r="E40" s="4">
        <v>14</v>
      </c>
      <c r="F40" s="9">
        <v>450</v>
      </c>
      <c r="G40" s="9">
        <f>Tabla2[[#This Row],[UNIDADES VENDIDAS]]*Tabla2[[#This Row],[COSTO UNITARIO]]</f>
        <v>6300</v>
      </c>
      <c r="H40" s="10">
        <f>Tabla2[[#This Row],[VENTAS]]*Tipo_cambio</f>
        <v>126000</v>
      </c>
      <c r="I40" s="10">
        <f>Tabla2[[#This Row],[PESOS]]*I.V.A</f>
        <v>20160</v>
      </c>
      <c r="J40" s="10">
        <f>Tabla2[[#This Row],[PESOS]]+Tabla2[[#This Row],[IVA]]</f>
        <v>146160</v>
      </c>
    </row>
    <row r="41" spans="1:10" x14ac:dyDescent="0.2">
      <c r="A41" s="3">
        <v>37291</v>
      </c>
      <c r="B41" t="s">
        <v>10</v>
      </c>
      <c r="C41" t="s">
        <v>13</v>
      </c>
      <c r="D41" t="s">
        <v>4</v>
      </c>
      <c r="E41" s="4">
        <v>9</v>
      </c>
      <c r="F41" s="9">
        <v>450</v>
      </c>
      <c r="G41" s="9">
        <f>Tabla2[[#This Row],[UNIDADES VENDIDAS]]*Tabla2[[#This Row],[COSTO UNITARIO]]</f>
        <v>4050</v>
      </c>
      <c r="H41" s="10">
        <f>Tabla2[[#This Row],[VENTAS]]*Tipo_cambio</f>
        <v>81000</v>
      </c>
      <c r="I41" s="10">
        <f>Tabla2[[#This Row],[PESOS]]*I.V.A</f>
        <v>12960</v>
      </c>
      <c r="J41" s="10">
        <f>Tabla2[[#This Row],[PESOS]]+Tabla2[[#This Row],[IVA]]</f>
        <v>93960</v>
      </c>
    </row>
    <row r="42" spans="1:10" x14ac:dyDescent="0.2">
      <c r="A42" s="3">
        <v>37291</v>
      </c>
      <c r="B42" t="s">
        <v>10</v>
      </c>
      <c r="C42" t="s">
        <v>13</v>
      </c>
      <c r="D42" t="s">
        <v>4</v>
      </c>
      <c r="E42" s="4">
        <v>9</v>
      </c>
      <c r="F42" s="9">
        <v>450</v>
      </c>
      <c r="G42" s="9">
        <f>Tabla2[[#This Row],[UNIDADES VENDIDAS]]*Tabla2[[#This Row],[COSTO UNITARIO]]</f>
        <v>4050</v>
      </c>
      <c r="H42" s="10">
        <f>Tabla2[[#This Row],[VENTAS]]*Tipo_cambio</f>
        <v>81000</v>
      </c>
      <c r="I42" s="10">
        <f>Tabla2[[#This Row],[PESOS]]*I.V.A</f>
        <v>12960</v>
      </c>
      <c r="J42" s="10">
        <f>Tabla2[[#This Row],[PESOS]]+Tabla2[[#This Row],[IVA]]</f>
        <v>93960</v>
      </c>
    </row>
    <row r="43" spans="1:10" x14ac:dyDescent="0.2">
      <c r="A43" s="3">
        <v>37291</v>
      </c>
      <c r="B43" t="s">
        <v>9</v>
      </c>
      <c r="C43" t="s">
        <v>13</v>
      </c>
      <c r="D43" t="s">
        <v>4</v>
      </c>
      <c r="E43" s="4">
        <v>13</v>
      </c>
      <c r="F43" s="9">
        <v>450</v>
      </c>
      <c r="G43" s="9">
        <f>Tabla2[[#This Row],[UNIDADES VENDIDAS]]*Tabla2[[#This Row],[COSTO UNITARIO]]</f>
        <v>5850</v>
      </c>
      <c r="H43" s="10">
        <f>Tabla2[[#This Row],[VENTAS]]*Tipo_cambio</f>
        <v>117000</v>
      </c>
      <c r="I43" s="10">
        <f>Tabla2[[#This Row],[PESOS]]*I.V.A</f>
        <v>18720</v>
      </c>
      <c r="J43" s="10">
        <f>Tabla2[[#This Row],[PESOS]]+Tabla2[[#This Row],[IVA]]</f>
        <v>135720</v>
      </c>
    </row>
    <row r="44" spans="1:10" x14ac:dyDescent="0.2">
      <c r="A44" s="3">
        <v>37291</v>
      </c>
      <c r="B44" t="s">
        <v>9</v>
      </c>
      <c r="C44" t="s">
        <v>13</v>
      </c>
      <c r="D44" t="s">
        <v>4</v>
      </c>
      <c r="E44" s="4">
        <v>15</v>
      </c>
      <c r="F44" s="9">
        <v>450</v>
      </c>
      <c r="G44" s="9">
        <f>Tabla2[[#This Row],[UNIDADES VENDIDAS]]*Tabla2[[#This Row],[COSTO UNITARIO]]</f>
        <v>6750</v>
      </c>
      <c r="H44" s="10">
        <f>Tabla2[[#This Row],[VENTAS]]*Tipo_cambio</f>
        <v>135000</v>
      </c>
      <c r="I44" s="10">
        <f>Tabla2[[#This Row],[PESOS]]*I.V.A</f>
        <v>21600</v>
      </c>
      <c r="J44" s="10">
        <f>Tabla2[[#This Row],[PESOS]]+Tabla2[[#This Row],[IVA]]</f>
        <v>156600</v>
      </c>
    </row>
    <row r="45" spans="1:10" x14ac:dyDescent="0.2">
      <c r="A45" s="3">
        <v>37292</v>
      </c>
      <c r="B45" t="s">
        <v>8</v>
      </c>
      <c r="C45" t="s">
        <v>12</v>
      </c>
      <c r="D45" t="s">
        <v>4</v>
      </c>
      <c r="E45" s="4">
        <v>0</v>
      </c>
      <c r="F45" s="9">
        <v>450</v>
      </c>
      <c r="G45" s="9">
        <f>Tabla2[[#This Row],[UNIDADES VENDIDAS]]*Tabla2[[#This Row],[COSTO UNITARIO]]</f>
        <v>0</v>
      </c>
      <c r="H45" s="10">
        <f>Tabla2[[#This Row],[VENTAS]]*Tipo_cambio</f>
        <v>0</v>
      </c>
      <c r="I45" s="10">
        <f>Tabla2[[#This Row],[PESOS]]*I.V.A</f>
        <v>0</v>
      </c>
      <c r="J45" s="10">
        <f>Tabla2[[#This Row],[PESOS]]+Tabla2[[#This Row],[IVA]]</f>
        <v>0</v>
      </c>
    </row>
    <row r="46" spans="1:10" x14ac:dyDescent="0.2">
      <c r="A46" s="3">
        <v>37292</v>
      </c>
      <c r="B46" t="s">
        <v>8</v>
      </c>
      <c r="C46" t="s">
        <v>12</v>
      </c>
      <c r="D46" t="s">
        <v>4</v>
      </c>
      <c r="E46" s="4">
        <v>2</v>
      </c>
      <c r="F46" s="9">
        <v>450</v>
      </c>
      <c r="G46" s="9">
        <f>Tabla2[[#This Row],[UNIDADES VENDIDAS]]*Tabla2[[#This Row],[COSTO UNITARIO]]</f>
        <v>900</v>
      </c>
      <c r="H46" s="10">
        <f>Tabla2[[#This Row],[VENTAS]]*Tipo_cambio</f>
        <v>18000</v>
      </c>
      <c r="I46" s="10">
        <f>Tabla2[[#This Row],[PESOS]]*I.V.A</f>
        <v>2880</v>
      </c>
      <c r="J46" s="10">
        <f>Tabla2[[#This Row],[PESOS]]+Tabla2[[#This Row],[IVA]]</f>
        <v>20880</v>
      </c>
    </row>
    <row r="47" spans="1:10" x14ac:dyDescent="0.2">
      <c r="A47" s="3">
        <v>37293</v>
      </c>
      <c r="B47" t="s">
        <v>10</v>
      </c>
      <c r="C47" t="s">
        <v>13</v>
      </c>
      <c r="D47" t="s">
        <v>4</v>
      </c>
      <c r="E47" s="4">
        <v>10</v>
      </c>
      <c r="F47" s="9">
        <v>450</v>
      </c>
      <c r="G47" s="9">
        <f>Tabla2[[#This Row],[UNIDADES VENDIDAS]]*Tabla2[[#This Row],[COSTO UNITARIO]]</f>
        <v>4500</v>
      </c>
      <c r="H47" s="10">
        <f>Tabla2[[#This Row],[VENTAS]]*Tipo_cambio</f>
        <v>90000</v>
      </c>
      <c r="I47" s="10">
        <f>Tabla2[[#This Row],[PESOS]]*I.V.A</f>
        <v>14400</v>
      </c>
      <c r="J47" s="10">
        <f>Tabla2[[#This Row],[PESOS]]+Tabla2[[#This Row],[IVA]]</f>
        <v>104400</v>
      </c>
    </row>
    <row r="48" spans="1:10" x14ac:dyDescent="0.2">
      <c r="A48" s="3">
        <v>37293</v>
      </c>
      <c r="B48" t="s">
        <v>7</v>
      </c>
      <c r="C48" t="s">
        <v>12</v>
      </c>
      <c r="D48" t="s">
        <v>4</v>
      </c>
      <c r="E48" s="4">
        <v>14</v>
      </c>
      <c r="F48" s="9">
        <v>450</v>
      </c>
      <c r="G48" s="9">
        <f>Tabla2[[#This Row],[UNIDADES VENDIDAS]]*Tabla2[[#This Row],[COSTO UNITARIO]]</f>
        <v>6300</v>
      </c>
      <c r="H48" s="10">
        <f>Tabla2[[#This Row],[VENTAS]]*Tipo_cambio</f>
        <v>126000</v>
      </c>
      <c r="I48" s="10">
        <f>Tabla2[[#This Row],[PESOS]]*I.V.A</f>
        <v>20160</v>
      </c>
      <c r="J48" s="10">
        <f>Tabla2[[#This Row],[PESOS]]+Tabla2[[#This Row],[IVA]]</f>
        <v>146160</v>
      </c>
    </row>
    <row r="49" spans="1:10" x14ac:dyDescent="0.2">
      <c r="A49" s="3">
        <v>37294</v>
      </c>
      <c r="B49" t="s">
        <v>10</v>
      </c>
      <c r="C49" t="s">
        <v>13</v>
      </c>
      <c r="D49" t="s">
        <v>4</v>
      </c>
      <c r="E49" s="4">
        <v>15</v>
      </c>
      <c r="F49" s="9">
        <v>450</v>
      </c>
      <c r="G49" s="9">
        <f>Tabla2[[#This Row],[UNIDADES VENDIDAS]]*Tabla2[[#This Row],[COSTO UNITARIO]]</f>
        <v>6750</v>
      </c>
      <c r="H49" s="10">
        <f>Tabla2[[#This Row],[VENTAS]]*Tipo_cambio</f>
        <v>135000</v>
      </c>
      <c r="I49" s="10">
        <f>Tabla2[[#This Row],[PESOS]]*I.V.A</f>
        <v>21600</v>
      </c>
      <c r="J49" s="10">
        <f>Tabla2[[#This Row],[PESOS]]+Tabla2[[#This Row],[IVA]]</f>
        <v>156600</v>
      </c>
    </row>
    <row r="50" spans="1:10" x14ac:dyDescent="0.2">
      <c r="A50" s="3">
        <v>37294</v>
      </c>
      <c r="B50" t="s">
        <v>9</v>
      </c>
      <c r="C50" t="s">
        <v>13</v>
      </c>
      <c r="D50" t="s">
        <v>4</v>
      </c>
      <c r="E50" s="4">
        <v>10</v>
      </c>
      <c r="F50" s="9">
        <v>450</v>
      </c>
      <c r="G50" s="9">
        <f>Tabla2[[#This Row],[UNIDADES VENDIDAS]]*Tabla2[[#This Row],[COSTO UNITARIO]]</f>
        <v>4500</v>
      </c>
      <c r="H50" s="10">
        <f>Tabla2[[#This Row],[VENTAS]]*Tipo_cambio</f>
        <v>90000</v>
      </c>
      <c r="I50" s="10">
        <f>Tabla2[[#This Row],[PESOS]]*I.V.A</f>
        <v>14400</v>
      </c>
      <c r="J50" s="10">
        <f>Tabla2[[#This Row],[PESOS]]+Tabla2[[#This Row],[IVA]]</f>
        <v>104400</v>
      </c>
    </row>
    <row r="51" spans="1:10" x14ac:dyDescent="0.2">
      <c r="A51" s="3">
        <v>37294</v>
      </c>
      <c r="B51" t="s">
        <v>9</v>
      </c>
      <c r="C51" t="s">
        <v>13</v>
      </c>
      <c r="D51" t="s">
        <v>4</v>
      </c>
      <c r="E51" s="4">
        <v>14</v>
      </c>
      <c r="F51" s="9">
        <v>450</v>
      </c>
      <c r="G51" s="9">
        <f>Tabla2[[#This Row],[UNIDADES VENDIDAS]]*Tabla2[[#This Row],[COSTO UNITARIO]]</f>
        <v>6300</v>
      </c>
      <c r="H51" s="10">
        <f>Tabla2[[#This Row],[VENTAS]]*Tipo_cambio</f>
        <v>126000</v>
      </c>
      <c r="I51" s="10">
        <f>Tabla2[[#This Row],[PESOS]]*I.V.A</f>
        <v>20160</v>
      </c>
      <c r="J51" s="10">
        <f>Tabla2[[#This Row],[PESOS]]+Tabla2[[#This Row],[IVA]]</f>
        <v>146160</v>
      </c>
    </row>
    <row r="52" spans="1:10" x14ac:dyDescent="0.2">
      <c r="A52" s="3">
        <v>37294</v>
      </c>
      <c r="B52" t="s">
        <v>7</v>
      </c>
      <c r="C52" t="s">
        <v>12</v>
      </c>
      <c r="D52" t="s">
        <v>4</v>
      </c>
      <c r="E52" s="4">
        <v>8</v>
      </c>
      <c r="F52" s="9">
        <v>450</v>
      </c>
      <c r="G52" s="9">
        <f>Tabla2[[#This Row],[UNIDADES VENDIDAS]]*Tabla2[[#This Row],[COSTO UNITARIO]]</f>
        <v>3600</v>
      </c>
      <c r="H52" s="10">
        <f>Tabla2[[#This Row],[VENTAS]]*Tipo_cambio</f>
        <v>72000</v>
      </c>
      <c r="I52" s="10">
        <f>Tabla2[[#This Row],[PESOS]]*I.V.A</f>
        <v>11520</v>
      </c>
      <c r="J52" s="10">
        <f>Tabla2[[#This Row],[PESOS]]+Tabla2[[#This Row],[IVA]]</f>
        <v>83520</v>
      </c>
    </row>
    <row r="53" spans="1:10" x14ac:dyDescent="0.2">
      <c r="A53" s="3">
        <v>37294</v>
      </c>
      <c r="B53" t="s">
        <v>7</v>
      </c>
      <c r="C53" t="s">
        <v>12</v>
      </c>
      <c r="D53" t="s">
        <v>4</v>
      </c>
      <c r="E53" s="4">
        <v>8</v>
      </c>
      <c r="F53" s="9">
        <v>450</v>
      </c>
      <c r="G53" s="9">
        <f>Tabla2[[#This Row],[UNIDADES VENDIDAS]]*Tabla2[[#This Row],[COSTO UNITARIO]]</f>
        <v>3600</v>
      </c>
      <c r="H53" s="10">
        <f>Tabla2[[#This Row],[VENTAS]]*Tipo_cambio</f>
        <v>72000</v>
      </c>
      <c r="I53" s="10">
        <f>Tabla2[[#This Row],[PESOS]]*I.V.A</f>
        <v>11520</v>
      </c>
      <c r="J53" s="10">
        <f>Tabla2[[#This Row],[PESOS]]+Tabla2[[#This Row],[IVA]]</f>
        <v>83520</v>
      </c>
    </row>
    <row r="54" spans="1:10" x14ac:dyDescent="0.2">
      <c r="A54" s="3">
        <v>37288</v>
      </c>
      <c r="B54" t="s">
        <v>10</v>
      </c>
      <c r="C54" t="s">
        <v>13</v>
      </c>
      <c r="D54" t="s">
        <v>5</v>
      </c>
      <c r="E54" s="4">
        <v>10</v>
      </c>
      <c r="F54" s="9">
        <v>280</v>
      </c>
      <c r="G54" s="9">
        <f>Tabla2[[#This Row],[UNIDADES VENDIDAS]]*Tabla2[[#This Row],[COSTO UNITARIO]]</f>
        <v>2800</v>
      </c>
      <c r="H54" s="10">
        <f>Tabla2[[#This Row],[VENTAS]]*Tipo_cambio</f>
        <v>56000</v>
      </c>
      <c r="I54" s="10">
        <f>Tabla2[[#This Row],[PESOS]]*I.V.A</f>
        <v>8960</v>
      </c>
      <c r="J54" s="10">
        <f>Tabla2[[#This Row],[PESOS]]+Tabla2[[#This Row],[IVA]]</f>
        <v>64960</v>
      </c>
    </row>
    <row r="55" spans="1:10" x14ac:dyDescent="0.2">
      <c r="A55" s="3">
        <v>37288</v>
      </c>
      <c r="B55" t="s">
        <v>9</v>
      </c>
      <c r="C55" t="s">
        <v>13</v>
      </c>
      <c r="D55" t="s">
        <v>5</v>
      </c>
      <c r="E55" s="4">
        <v>0</v>
      </c>
      <c r="F55" s="9">
        <v>280</v>
      </c>
      <c r="G55" s="9">
        <f>Tabla2[[#This Row],[UNIDADES VENDIDAS]]*Tabla2[[#This Row],[COSTO UNITARIO]]</f>
        <v>0</v>
      </c>
      <c r="H55" s="10">
        <f>Tabla2[[#This Row],[VENTAS]]*Tipo_cambio</f>
        <v>0</v>
      </c>
      <c r="I55" s="10">
        <f>Tabla2[[#This Row],[PESOS]]*I.V.A</f>
        <v>0</v>
      </c>
      <c r="J55" s="10">
        <f>Tabla2[[#This Row],[PESOS]]+Tabla2[[#This Row],[IVA]]</f>
        <v>0</v>
      </c>
    </row>
    <row r="56" spans="1:10" x14ac:dyDescent="0.2">
      <c r="A56" s="3">
        <v>37288</v>
      </c>
      <c r="B56" t="s">
        <v>7</v>
      </c>
      <c r="C56" t="s">
        <v>12</v>
      </c>
      <c r="D56" t="s">
        <v>5</v>
      </c>
      <c r="E56" s="4">
        <v>6</v>
      </c>
      <c r="F56" s="9">
        <v>280</v>
      </c>
      <c r="G56" s="9">
        <f>Tabla2[[#This Row],[UNIDADES VENDIDAS]]*Tabla2[[#This Row],[COSTO UNITARIO]]</f>
        <v>1680</v>
      </c>
      <c r="H56" s="10">
        <f>Tabla2[[#This Row],[VENTAS]]*Tipo_cambio</f>
        <v>33600</v>
      </c>
      <c r="I56" s="10">
        <f>Tabla2[[#This Row],[PESOS]]*I.V.A</f>
        <v>5376</v>
      </c>
      <c r="J56" s="10">
        <f>Tabla2[[#This Row],[PESOS]]+Tabla2[[#This Row],[IVA]]</f>
        <v>38976</v>
      </c>
    </row>
    <row r="57" spans="1:10" x14ac:dyDescent="0.2">
      <c r="A57" s="3">
        <v>37288</v>
      </c>
      <c r="B57" t="s">
        <v>7</v>
      </c>
      <c r="C57" t="s">
        <v>12</v>
      </c>
      <c r="D57" t="s">
        <v>5</v>
      </c>
      <c r="E57" s="4">
        <v>12</v>
      </c>
      <c r="F57" s="9">
        <v>280</v>
      </c>
      <c r="G57" s="9">
        <f>Tabla2[[#This Row],[UNIDADES VENDIDAS]]*Tabla2[[#This Row],[COSTO UNITARIO]]</f>
        <v>3360</v>
      </c>
      <c r="H57" s="10">
        <f>Tabla2[[#This Row],[VENTAS]]*Tipo_cambio</f>
        <v>67200</v>
      </c>
      <c r="I57" s="10">
        <f>Tabla2[[#This Row],[PESOS]]*I.V.A</f>
        <v>10752</v>
      </c>
      <c r="J57" s="10">
        <f>Tabla2[[#This Row],[PESOS]]+Tabla2[[#This Row],[IVA]]</f>
        <v>77952</v>
      </c>
    </row>
    <row r="58" spans="1:10" x14ac:dyDescent="0.2">
      <c r="A58" s="3">
        <v>37288</v>
      </c>
      <c r="B58" t="s">
        <v>7</v>
      </c>
      <c r="C58" t="s">
        <v>12</v>
      </c>
      <c r="D58" t="s">
        <v>5</v>
      </c>
      <c r="E58" s="4">
        <v>8</v>
      </c>
      <c r="F58" s="9">
        <v>280</v>
      </c>
      <c r="G58" s="9">
        <f>Tabla2[[#This Row],[UNIDADES VENDIDAS]]*Tabla2[[#This Row],[COSTO UNITARIO]]</f>
        <v>2240</v>
      </c>
      <c r="H58" s="10">
        <f>Tabla2[[#This Row],[VENTAS]]*Tipo_cambio</f>
        <v>44800</v>
      </c>
      <c r="I58" s="10">
        <f>Tabla2[[#This Row],[PESOS]]*I.V.A</f>
        <v>7168</v>
      </c>
      <c r="J58" s="10">
        <f>Tabla2[[#This Row],[PESOS]]+Tabla2[[#This Row],[IVA]]</f>
        <v>51968</v>
      </c>
    </row>
    <row r="59" spans="1:10" x14ac:dyDescent="0.2">
      <c r="A59" s="3">
        <v>37289</v>
      </c>
      <c r="B59" t="s">
        <v>10</v>
      </c>
      <c r="C59" t="s">
        <v>13</v>
      </c>
      <c r="D59" t="s">
        <v>5</v>
      </c>
      <c r="E59" s="4">
        <v>12</v>
      </c>
      <c r="F59" s="9">
        <v>280</v>
      </c>
      <c r="G59" s="9">
        <f>Tabla2[[#This Row],[UNIDADES VENDIDAS]]*Tabla2[[#This Row],[COSTO UNITARIO]]</f>
        <v>3360</v>
      </c>
      <c r="H59" s="10">
        <f>Tabla2[[#This Row],[VENTAS]]*Tipo_cambio</f>
        <v>67200</v>
      </c>
      <c r="I59" s="10">
        <f>Tabla2[[#This Row],[PESOS]]*I.V.A</f>
        <v>10752</v>
      </c>
      <c r="J59" s="10">
        <f>Tabla2[[#This Row],[PESOS]]+Tabla2[[#This Row],[IVA]]</f>
        <v>77952</v>
      </c>
    </row>
    <row r="60" spans="1:10" x14ac:dyDescent="0.2">
      <c r="A60" s="3">
        <v>37289</v>
      </c>
      <c r="B60" t="s">
        <v>7</v>
      </c>
      <c r="C60" t="s">
        <v>12</v>
      </c>
      <c r="D60" t="s">
        <v>5</v>
      </c>
      <c r="E60" s="4">
        <v>7</v>
      </c>
      <c r="F60" s="9">
        <v>280</v>
      </c>
      <c r="G60" s="9">
        <f>Tabla2[[#This Row],[UNIDADES VENDIDAS]]*Tabla2[[#This Row],[COSTO UNITARIO]]</f>
        <v>1960</v>
      </c>
      <c r="H60" s="10">
        <f>Tabla2[[#This Row],[VENTAS]]*Tipo_cambio</f>
        <v>39200</v>
      </c>
      <c r="I60" s="10">
        <f>Tabla2[[#This Row],[PESOS]]*I.V.A</f>
        <v>6272</v>
      </c>
      <c r="J60" s="10">
        <f>Tabla2[[#This Row],[PESOS]]+Tabla2[[#This Row],[IVA]]</f>
        <v>45472</v>
      </c>
    </row>
    <row r="61" spans="1:10" x14ac:dyDescent="0.2">
      <c r="A61" s="3">
        <v>37289</v>
      </c>
      <c r="B61" t="s">
        <v>7</v>
      </c>
      <c r="C61" t="s">
        <v>12</v>
      </c>
      <c r="D61" t="s">
        <v>5</v>
      </c>
      <c r="E61" s="4">
        <v>25</v>
      </c>
      <c r="F61" s="9">
        <v>280</v>
      </c>
      <c r="G61" s="9">
        <f>Tabla2[[#This Row],[UNIDADES VENDIDAS]]*Tabla2[[#This Row],[COSTO UNITARIO]]</f>
        <v>7000</v>
      </c>
      <c r="H61" s="10">
        <f>Tabla2[[#This Row],[VENTAS]]*Tipo_cambio</f>
        <v>140000</v>
      </c>
      <c r="I61" s="10">
        <f>Tabla2[[#This Row],[PESOS]]*I.V.A</f>
        <v>22400</v>
      </c>
      <c r="J61" s="10">
        <f>Tabla2[[#This Row],[PESOS]]+Tabla2[[#This Row],[IVA]]</f>
        <v>162400</v>
      </c>
    </row>
    <row r="62" spans="1:10" x14ac:dyDescent="0.2">
      <c r="A62" s="3">
        <v>37289</v>
      </c>
      <c r="B62" t="s">
        <v>7</v>
      </c>
      <c r="C62" t="s">
        <v>12</v>
      </c>
      <c r="D62" t="s">
        <v>5</v>
      </c>
      <c r="E62" s="4">
        <v>22</v>
      </c>
      <c r="F62" s="9">
        <v>280</v>
      </c>
      <c r="G62" s="9">
        <f>Tabla2[[#This Row],[UNIDADES VENDIDAS]]*Tabla2[[#This Row],[COSTO UNITARIO]]</f>
        <v>6160</v>
      </c>
      <c r="H62" s="10">
        <f>Tabla2[[#This Row],[VENTAS]]*Tipo_cambio</f>
        <v>123200</v>
      </c>
      <c r="I62" s="10">
        <f>Tabla2[[#This Row],[PESOS]]*I.V.A</f>
        <v>19712</v>
      </c>
      <c r="J62" s="10">
        <f>Tabla2[[#This Row],[PESOS]]+Tabla2[[#This Row],[IVA]]</f>
        <v>142912</v>
      </c>
    </row>
    <row r="63" spans="1:10" x14ac:dyDescent="0.2">
      <c r="A63" s="3">
        <v>37289</v>
      </c>
      <c r="B63" t="s">
        <v>8</v>
      </c>
      <c r="C63" t="s">
        <v>12</v>
      </c>
      <c r="D63" t="s">
        <v>5</v>
      </c>
      <c r="E63" s="4">
        <v>5</v>
      </c>
      <c r="F63" s="9">
        <v>280</v>
      </c>
      <c r="G63" s="9">
        <f>Tabla2[[#This Row],[UNIDADES VENDIDAS]]*Tabla2[[#This Row],[COSTO UNITARIO]]</f>
        <v>1400</v>
      </c>
      <c r="H63" s="10">
        <f>Tabla2[[#This Row],[VENTAS]]*Tipo_cambio</f>
        <v>28000</v>
      </c>
      <c r="I63" s="10">
        <f>Tabla2[[#This Row],[PESOS]]*I.V.A</f>
        <v>4480</v>
      </c>
      <c r="J63" s="10">
        <f>Tabla2[[#This Row],[PESOS]]+Tabla2[[#This Row],[IVA]]</f>
        <v>32480</v>
      </c>
    </row>
    <row r="64" spans="1:10" x14ac:dyDescent="0.2">
      <c r="A64" s="3">
        <v>37290</v>
      </c>
      <c r="B64" t="s">
        <v>8</v>
      </c>
      <c r="C64" t="s">
        <v>12</v>
      </c>
      <c r="D64" t="s">
        <v>5</v>
      </c>
      <c r="E64" s="4">
        <v>14</v>
      </c>
      <c r="F64" s="9">
        <v>280</v>
      </c>
      <c r="G64" s="9">
        <f>Tabla2[[#This Row],[UNIDADES VENDIDAS]]*Tabla2[[#This Row],[COSTO UNITARIO]]</f>
        <v>3920</v>
      </c>
      <c r="H64" s="10">
        <f>Tabla2[[#This Row],[VENTAS]]*Tipo_cambio</f>
        <v>78400</v>
      </c>
      <c r="I64" s="10">
        <f>Tabla2[[#This Row],[PESOS]]*I.V.A</f>
        <v>12544</v>
      </c>
      <c r="J64" s="10">
        <f>Tabla2[[#This Row],[PESOS]]+Tabla2[[#This Row],[IVA]]</f>
        <v>90944</v>
      </c>
    </row>
    <row r="65" spans="1:10" x14ac:dyDescent="0.2">
      <c r="A65" s="3">
        <v>37291</v>
      </c>
      <c r="B65" t="s">
        <v>9</v>
      </c>
      <c r="C65" t="s">
        <v>13</v>
      </c>
      <c r="D65" t="s">
        <v>5</v>
      </c>
      <c r="E65" s="4">
        <v>8</v>
      </c>
      <c r="F65" s="9">
        <v>280</v>
      </c>
      <c r="G65" s="9">
        <f>Tabla2[[#This Row],[UNIDADES VENDIDAS]]*Tabla2[[#This Row],[COSTO UNITARIO]]</f>
        <v>2240</v>
      </c>
      <c r="H65" s="10">
        <f>Tabla2[[#This Row],[VENTAS]]*Tipo_cambio</f>
        <v>44800</v>
      </c>
      <c r="I65" s="10">
        <f>Tabla2[[#This Row],[PESOS]]*I.V.A</f>
        <v>7168</v>
      </c>
      <c r="J65" s="10">
        <f>Tabla2[[#This Row],[PESOS]]+Tabla2[[#This Row],[IVA]]</f>
        <v>51968</v>
      </c>
    </row>
    <row r="66" spans="1:10" x14ac:dyDescent="0.2">
      <c r="A66" s="3">
        <v>37291</v>
      </c>
      <c r="B66" t="s">
        <v>7</v>
      </c>
      <c r="C66" t="s">
        <v>12</v>
      </c>
      <c r="D66" t="s">
        <v>5</v>
      </c>
      <c r="E66" s="4">
        <v>0</v>
      </c>
      <c r="F66" s="9">
        <v>280</v>
      </c>
      <c r="G66" s="9">
        <f>Tabla2[[#This Row],[UNIDADES VENDIDAS]]*Tabla2[[#This Row],[COSTO UNITARIO]]</f>
        <v>0</v>
      </c>
      <c r="H66" s="10">
        <f>Tabla2[[#This Row],[VENTAS]]*Tipo_cambio</f>
        <v>0</v>
      </c>
      <c r="I66" s="10">
        <f>Tabla2[[#This Row],[PESOS]]*I.V.A</f>
        <v>0</v>
      </c>
      <c r="J66" s="10">
        <f>Tabla2[[#This Row],[PESOS]]+Tabla2[[#This Row],[IVA]]</f>
        <v>0</v>
      </c>
    </row>
    <row r="67" spans="1:10" x14ac:dyDescent="0.2">
      <c r="A67" s="3">
        <v>37292</v>
      </c>
      <c r="B67" t="s">
        <v>10</v>
      </c>
      <c r="C67" t="s">
        <v>13</v>
      </c>
      <c r="D67" t="s">
        <v>5</v>
      </c>
      <c r="E67" s="4">
        <v>20</v>
      </c>
      <c r="F67" s="9">
        <v>280</v>
      </c>
      <c r="G67" s="9">
        <f>Tabla2[[#This Row],[UNIDADES VENDIDAS]]*Tabla2[[#This Row],[COSTO UNITARIO]]</f>
        <v>5600</v>
      </c>
      <c r="H67" s="10">
        <f>Tabla2[[#This Row],[VENTAS]]*Tipo_cambio</f>
        <v>112000</v>
      </c>
      <c r="I67" s="10">
        <f>Tabla2[[#This Row],[PESOS]]*I.V.A</f>
        <v>17920</v>
      </c>
      <c r="J67" s="10">
        <f>Tabla2[[#This Row],[PESOS]]+Tabla2[[#This Row],[IVA]]</f>
        <v>129920</v>
      </c>
    </row>
    <row r="68" spans="1:10" x14ac:dyDescent="0.2">
      <c r="A68" s="3">
        <v>37292</v>
      </c>
      <c r="B68" t="s">
        <v>10</v>
      </c>
      <c r="C68" t="s">
        <v>13</v>
      </c>
      <c r="D68" t="s">
        <v>5</v>
      </c>
      <c r="E68" s="4">
        <v>4</v>
      </c>
      <c r="F68" s="9">
        <v>280</v>
      </c>
      <c r="G68" s="9">
        <f>Tabla2[[#This Row],[UNIDADES VENDIDAS]]*Tabla2[[#This Row],[COSTO UNITARIO]]</f>
        <v>1120</v>
      </c>
      <c r="H68" s="10">
        <f>Tabla2[[#This Row],[VENTAS]]*Tipo_cambio</f>
        <v>22400</v>
      </c>
      <c r="I68" s="10">
        <f>Tabla2[[#This Row],[PESOS]]*I.V.A</f>
        <v>3584</v>
      </c>
      <c r="J68" s="10">
        <f>Tabla2[[#This Row],[PESOS]]+Tabla2[[#This Row],[IVA]]</f>
        <v>25984</v>
      </c>
    </row>
    <row r="69" spans="1:10" x14ac:dyDescent="0.2">
      <c r="A69" s="3">
        <v>37292</v>
      </c>
      <c r="B69" t="s">
        <v>7</v>
      </c>
      <c r="C69" t="s">
        <v>12</v>
      </c>
      <c r="D69" t="s">
        <v>5</v>
      </c>
      <c r="E69" s="4">
        <v>18</v>
      </c>
      <c r="F69" s="9">
        <v>280</v>
      </c>
      <c r="G69" s="9">
        <f>Tabla2[[#This Row],[UNIDADES VENDIDAS]]*Tabla2[[#This Row],[COSTO UNITARIO]]</f>
        <v>5040</v>
      </c>
      <c r="H69" s="10">
        <f>Tabla2[[#This Row],[VENTAS]]*Tipo_cambio</f>
        <v>100800</v>
      </c>
      <c r="I69" s="10">
        <f>Tabla2[[#This Row],[PESOS]]*I.V.A</f>
        <v>16128</v>
      </c>
      <c r="J69" s="10">
        <f>Tabla2[[#This Row],[PESOS]]+Tabla2[[#This Row],[IVA]]</f>
        <v>116928</v>
      </c>
    </row>
    <row r="70" spans="1:10" x14ac:dyDescent="0.2">
      <c r="A70" s="3">
        <v>37292</v>
      </c>
      <c r="B70" t="s">
        <v>8</v>
      </c>
      <c r="C70" t="s">
        <v>12</v>
      </c>
      <c r="D70" t="s">
        <v>5</v>
      </c>
      <c r="E70" s="4">
        <v>20</v>
      </c>
      <c r="F70" s="9">
        <v>280</v>
      </c>
      <c r="G70" s="9">
        <f>Tabla2[[#This Row],[UNIDADES VENDIDAS]]*Tabla2[[#This Row],[COSTO UNITARIO]]</f>
        <v>5600</v>
      </c>
      <c r="H70" s="10">
        <f>Tabla2[[#This Row],[VENTAS]]*Tipo_cambio</f>
        <v>112000</v>
      </c>
      <c r="I70" s="10">
        <f>Tabla2[[#This Row],[PESOS]]*I.V.A</f>
        <v>17920</v>
      </c>
      <c r="J70" s="10">
        <f>Tabla2[[#This Row],[PESOS]]+Tabla2[[#This Row],[IVA]]</f>
        <v>129920</v>
      </c>
    </row>
    <row r="71" spans="1:10" x14ac:dyDescent="0.2">
      <c r="A71" s="3">
        <v>37293</v>
      </c>
      <c r="B71" t="s">
        <v>10</v>
      </c>
      <c r="C71" t="s">
        <v>13</v>
      </c>
      <c r="D71" t="s">
        <v>5</v>
      </c>
      <c r="E71" s="4">
        <v>15</v>
      </c>
      <c r="F71" s="9">
        <v>280</v>
      </c>
      <c r="G71" s="9">
        <f>Tabla2[[#This Row],[UNIDADES VENDIDAS]]*Tabla2[[#This Row],[COSTO UNITARIO]]</f>
        <v>4200</v>
      </c>
      <c r="H71" s="10">
        <f>Tabla2[[#This Row],[VENTAS]]*Tipo_cambio</f>
        <v>84000</v>
      </c>
      <c r="I71" s="10">
        <f>Tabla2[[#This Row],[PESOS]]*I.V.A</f>
        <v>13440</v>
      </c>
      <c r="J71" s="10">
        <f>Tabla2[[#This Row],[PESOS]]+Tabla2[[#This Row],[IVA]]</f>
        <v>97440</v>
      </c>
    </row>
    <row r="72" spans="1:10" x14ac:dyDescent="0.2">
      <c r="A72" s="3">
        <v>37293</v>
      </c>
      <c r="B72" t="s">
        <v>10</v>
      </c>
      <c r="C72" t="s">
        <v>13</v>
      </c>
      <c r="D72" t="s">
        <v>5</v>
      </c>
      <c r="E72" s="4">
        <v>8</v>
      </c>
      <c r="F72" s="9">
        <v>280</v>
      </c>
      <c r="G72" s="9">
        <f>Tabla2[[#This Row],[UNIDADES VENDIDAS]]*Tabla2[[#This Row],[COSTO UNITARIO]]</f>
        <v>2240</v>
      </c>
      <c r="H72" s="10">
        <f>Tabla2[[#This Row],[VENTAS]]*Tipo_cambio</f>
        <v>44800</v>
      </c>
      <c r="I72" s="10">
        <f>Tabla2[[#This Row],[PESOS]]*I.V.A</f>
        <v>7168</v>
      </c>
      <c r="J72" s="10">
        <f>Tabla2[[#This Row],[PESOS]]+Tabla2[[#This Row],[IVA]]</f>
        <v>51968</v>
      </c>
    </row>
    <row r="73" spans="1:10" x14ac:dyDescent="0.2">
      <c r="A73" s="3">
        <v>37293</v>
      </c>
      <c r="B73" t="s">
        <v>9</v>
      </c>
      <c r="C73" t="s">
        <v>13</v>
      </c>
      <c r="D73" t="s">
        <v>5</v>
      </c>
      <c r="E73" s="4">
        <v>2</v>
      </c>
      <c r="F73" s="9">
        <v>280</v>
      </c>
      <c r="G73" s="9">
        <f>Tabla2[[#This Row],[UNIDADES VENDIDAS]]*Tabla2[[#This Row],[COSTO UNITARIO]]</f>
        <v>560</v>
      </c>
      <c r="H73" s="10">
        <f>Tabla2[[#This Row],[VENTAS]]*Tipo_cambio</f>
        <v>11200</v>
      </c>
      <c r="I73" s="10">
        <f>Tabla2[[#This Row],[PESOS]]*I.V.A</f>
        <v>1792</v>
      </c>
      <c r="J73" s="10">
        <f>Tabla2[[#This Row],[PESOS]]+Tabla2[[#This Row],[IVA]]</f>
        <v>12992</v>
      </c>
    </row>
    <row r="74" spans="1:10" x14ac:dyDescent="0.2">
      <c r="A74" s="3">
        <v>37294</v>
      </c>
      <c r="B74" t="s">
        <v>10</v>
      </c>
      <c r="C74" t="s">
        <v>13</v>
      </c>
      <c r="D74" t="s">
        <v>5</v>
      </c>
      <c r="E74" s="4">
        <v>2</v>
      </c>
      <c r="F74" s="9">
        <v>280</v>
      </c>
      <c r="G74" s="9">
        <f>Tabla2[[#This Row],[UNIDADES VENDIDAS]]*Tabla2[[#This Row],[COSTO UNITARIO]]</f>
        <v>560</v>
      </c>
      <c r="H74" s="10">
        <f>Tabla2[[#This Row],[VENTAS]]*Tipo_cambio</f>
        <v>11200</v>
      </c>
      <c r="I74" s="10">
        <f>Tabla2[[#This Row],[PESOS]]*I.V.A</f>
        <v>1792</v>
      </c>
      <c r="J74" s="10">
        <f>Tabla2[[#This Row],[PESOS]]+Tabla2[[#This Row],[IVA]]</f>
        <v>12992</v>
      </c>
    </row>
    <row r="75" spans="1:10" x14ac:dyDescent="0.2">
      <c r="A75" s="3">
        <v>37294</v>
      </c>
      <c r="B75" t="s">
        <v>9</v>
      </c>
      <c r="C75" t="s">
        <v>13</v>
      </c>
      <c r="D75" t="s">
        <v>5</v>
      </c>
      <c r="E75" s="4">
        <v>5</v>
      </c>
      <c r="F75" s="9">
        <v>280</v>
      </c>
      <c r="G75" s="9">
        <f>Tabla2[[#This Row],[UNIDADES VENDIDAS]]*Tabla2[[#This Row],[COSTO UNITARIO]]</f>
        <v>1400</v>
      </c>
      <c r="H75" s="10">
        <f>Tabla2[[#This Row],[VENTAS]]*Tipo_cambio</f>
        <v>28000</v>
      </c>
      <c r="I75" s="10">
        <f>Tabla2[[#This Row],[PESOS]]*I.V.A</f>
        <v>4480</v>
      </c>
      <c r="J75" s="10">
        <f>Tabla2[[#This Row],[PESOS]]+Tabla2[[#This Row],[IVA]]</f>
        <v>32480</v>
      </c>
    </row>
    <row r="76" spans="1:10" x14ac:dyDescent="0.2">
      <c r="A76" s="3">
        <v>37294</v>
      </c>
      <c r="B76" t="s">
        <v>9</v>
      </c>
      <c r="C76" t="s">
        <v>13</v>
      </c>
      <c r="D76" t="s">
        <v>5</v>
      </c>
      <c r="E76" s="4">
        <v>10</v>
      </c>
      <c r="F76" s="9">
        <v>280</v>
      </c>
      <c r="G76" s="9">
        <f>Tabla2[[#This Row],[UNIDADES VENDIDAS]]*Tabla2[[#This Row],[COSTO UNITARIO]]</f>
        <v>2800</v>
      </c>
      <c r="H76" s="10">
        <f>Tabla2[[#This Row],[VENTAS]]*Tipo_cambio</f>
        <v>56000</v>
      </c>
      <c r="I76" s="10">
        <f>Tabla2[[#This Row],[PESOS]]*I.V.A</f>
        <v>8960</v>
      </c>
      <c r="J76" s="10">
        <f>Tabla2[[#This Row],[PESOS]]+Tabla2[[#This Row],[IVA]]</f>
        <v>64960</v>
      </c>
    </row>
    <row r="77" spans="1:10" x14ac:dyDescent="0.2">
      <c r="A77" t="s">
        <v>18</v>
      </c>
      <c r="E77" s="4">
        <f>SUBTOTAL(101,Tabla2[UNIDADES VENDIDAS])</f>
        <v>10.066666666666666</v>
      </c>
      <c r="F77" s="11">
        <f>SUBTOTAL(101,Tabla2[COSTO UNITARIO])</f>
        <v>747.86666666666667</v>
      </c>
      <c r="G77" s="11">
        <f>SUBTOTAL(109,Tabla2[VENTAS])</f>
        <v>556340</v>
      </c>
      <c r="H77" s="10">
        <f>SUBTOTAL(109,Tabla2[PESOS])</f>
        <v>11126800</v>
      </c>
      <c r="I77" s="10">
        <f>SUBTOTAL(109,Tabla2[IVA])</f>
        <v>1780288</v>
      </c>
    </row>
  </sheetData>
  <mergeCells count="1">
    <mergeCell ref="L3:N8"/>
  </mergeCells>
  <phoneticPr fontId="0" type="noConversion"/>
  <pageMargins left="0.75" right="0.75" top="1" bottom="1" header="0" footer="0"/>
  <pageSetup orientation="portrait" horizontalDpi="4294967292" verticalDpi="196" r:id="rId1"/>
  <headerFooter alignWithMargins="0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VENTAS SEMANALES</vt:lpstr>
    </vt:vector>
  </TitlesOfParts>
  <Company>UNAM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Prof. Lic. Noé M. García Mtz.</dc:creator>
  <cp:lastModifiedBy>Profe_Noe Garcia</cp:lastModifiedBy>
  <cp:lastPrinted>2002-03-15T20:21:24Z</cp:lastPrinted>
  <dcterms:created xsi:type="dcterms:W3CDTF">1998-06-24T06:45:37Z</dcterms:created>
  <dcterms:modified xsi:type="dcterms:W3CDTF">2021-07-16T02:12:35Z</dcterms:modified>
</cp:coreProperties>
</file>